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1855" windowHeight="8760" activeTab="0"/>
  </bookViews>
  <sheets>
    <sheet name="Баланс ф0503730_Прик" sheetId="1" r:id="rId1"/>
  </sheets>
  <definedNames/>
  <calcPr fullCalcOnLoad="1"/>
</workbook>
</file>

<file path=xl/sharedStrings.xml><?xml version="1.0" encoding="utf-8"?>
<sst xmlns="http://schemas.openxmlformats.org/spreadsheetml/2006/main" count="1152" uniqueCount="288">
  <si>
    <t/>
  </si>
  <si>
    <t>БАЛАНС</t>
  </si>
  <si>
    <t>(в ред. Приказа Минфина РФ от 29.12.2014 г. № 172н)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</si>
  <si>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</si>
  <si>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</si>
  <si>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</si>
  <si>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</si>
  <si>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2017 г.</t>
  </si>
  <si>
    <t xml:space="preserve">Дата </t>
  </si>
  <si>
    <t>Учреждение</t>
  </si>
  <si>
    <t>МБОУ СОШ п.Приузенский</t>
  </si>
  <si>
    <t xml:space="preserve">по ОКПО </t>
  </si>
  <si>
    <t>Обособленное подразделение</t>
  </si>
  <si>
    <t>ИНН</t>
  </si>
  <si>
    <t>6401001637</t>
  </si>
  <si>
    <t>Учредитель</t>
  </si>
  <si>
    <t>по ОКТМО</t>
  </si>
  <si>
    <t>63202827001</t>
  </si>
  <si>
    <t>Наименование органа, осуществляющего полномочия учредителя</t>
  </si>
  <si>
    <t>по ОКПО</t>
  </si>
  <si>
    <t xml:space="preserve">Глава по БК 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</si>
  <si>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</si>
  <si>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</si>
  <si>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</si>
  <si>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</si>
  <si>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</si>
  <si>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</si>
  <si>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410</t>
  </si>
  <si>
    <t>-</t>
  </si>
  <si>
    <t>БАЛАНС (Пассив)</t>
  </si>
  <si>
    <t>900</t>
  </si>
  <si>
    <t>ОТКЛОНЕНИЕ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</si>
  <si>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</si>
  <si>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</si>
  <si>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</si>
  <si>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</si>
  <si>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</si>
  <si>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</si>
  <si>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</si>
  <si>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</si>
  <si>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</si>
  <si>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</si>
  <si>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</si>
  <si>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</si>
  <si>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</si>
  <si>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</si>
  <si>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</si>
  <si>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</si>
  <si>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</si>
  <si>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</si>
  <si>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</si>
  <si>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</si>
  <si>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</si>
  <si>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</si>
  <si>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</si>
  <si>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</si>
  <si>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</si>
  <si>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</si>
  <si>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</si>
  <si>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</si>
  <si>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</si>
  <si>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</si>
  <si>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</si>
  <si>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</si>
  <si>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</si>
  <si>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</si>
  <si>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</si>
  <si>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</si>
  <si>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</si>
  <si>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</si>
  <si>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</si>
  <si>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</si>
  <si>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</si>
  <si>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</si>
  <si>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</si>
  <si>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</si>
  <si>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</si>
  <si>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</si>
  <si>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</si>
  <si>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</si>
  <si>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</si>
  <si>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</si>
  <si>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</si>
  <si>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</si>
  <si>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</si>
  <si>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</si>
  <si>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</si>
  <si>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</si>
  <si>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</si>
  <si>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</si>
  <si>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</si>
  <si>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</si>
  <si>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</si>
  <si>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</si>
  <si>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</si>
  <si>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</si>
  <si>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</si>
  <si>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</si>
  <si>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</si>
  <si>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</si>
  <si>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</si>
  <si>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</si>
  <si>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</si>
  <si>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</si>
  <si>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</si>
  <si>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</si>
  <si>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</si>
  <si>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</si>
  <si>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</si>
  <si>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</si>
  <si>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</si>
  <si>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</si>
  <si>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</si>
  <si>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</si>
  <si>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</si>
  <si>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</si>
  <si>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</si>
  <si>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</si>
  <si>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</si>
  <si>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</si>
  <si>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</si>
  <si>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</si>
  <si>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</si>
  <si>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</si>
  <si>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</si>
  <si>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</si>
  <si>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</si>
  <si>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</si>
  <si>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</si>
  <si>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</si>
  <si>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</si>
  <si>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</si>
  <si>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</si>
  <si>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</si>
  <si>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</si>
  <si>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</si>
  <si>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</si>
  <si>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</si>
  <si>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</si>
  <si>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</si>
  <si>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</si>
  <si>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</si>
  <si>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</si>
  <si>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</si>
  <si>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</si>
  <si>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</si>
  <si>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</si>
  <si>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</si>
  <si>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</si>
  <si>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денежные средства учреждения на специальных счетах в 
    кредитной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</si>
  <si>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</si>
  <si>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</si>
  <si>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</si>
  <si>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</si>
  <si>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</si>
  <si>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</si>
  <si>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</si>
  <si>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</si>
  <si>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</si>
  <si>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</si>
  <si>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</si>
  <si>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</si>
  <si>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</si>
  <si>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</si>
  <si>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</si>
  <si>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</si>
  <si>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</si>
  <si>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</si>
  <si>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</si>
  <si>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</si>
  <si>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</si>
  <si>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</si>
  <si>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</si>
  <si>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</si>
  <si>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</si>
  <si>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</si>
  <si>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</si>
  <si>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</si>
  <si>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</si>
  <si>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</si>
  <si>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</si>
  <si>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</si>
  <si>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</si>
  <si>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</si>
  <si>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</si>
  <si>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</si>
  <si>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  из них:
    расчеты по налоговым вычетам по НДС (021010000)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</si>
  <si>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</si>
  <si>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</si>
  <si>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</si>
  <si>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</si>
  <si>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</si>
  <si>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</si>
  <si>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</si>
  <si>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</si>
  <si>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амортизация  ОЦИ*</t>
  </si>
  <si>
    <t>337</t>
  </si>
  <si>
    <t xml:space="preserve">    остаточная стоимость ОЦИ (стр. 336 + 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</si>
  <si>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</si>
  <si>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</si>
  <si>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</si>
  <si>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</si>
  <si>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</si>
  <si>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</si>
  <si>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</si>
  <si>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</si>
  <si>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</si>
  <si>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Расчеты по платежам в бюджеты (030300000)</t>
  </si>
  <si>
    <t>380</t>
  </si>
  <si>
    <t>Итого по разделу II</t>
  </si>
  <si>
    <t>(стр.170 + стр.210 + стр.230 + стр.260 + стр.290 + стр.310 +
+ стр.320 + стр.330 + стр.370 + стр.380)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</si>
  <si>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</si>
  <si>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</si>
  <si>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</si>
  <si>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</si>
  <si>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</si>
  <si>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</si>
  <si>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</si>
  <si>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</si>
  <si>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</si>
  <si>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</si>
  <si>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</si>
  <si>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</si>
  <si>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</si>
  <si>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</si>
  <si>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</si>
  <si>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</si>
  <si>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</si>
  <si>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</si>
  <si>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</si>
  <si>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</si>
  <si>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</si>
  <si>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</si>
  <si>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</si>
  <si>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</si>
  <si>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</si>
  <si>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</si>
  <si>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</si>
  <si>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</si>
  <si>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</si>
  <si>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</si>
  <si>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</si>
  <si>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</si>
  <si>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</si>
  <si>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</si>
  <si>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</si>
  <si>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</si>
  <si>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</si>
  <si>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</si>
  <si>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</si>
  <si>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</si>
  <si>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</si>
  <si>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</si>
  <si>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570</t>
  </si>
  <si>
    <t>580</t>
  </si>
  <si>
    <t>590</t>
  </si>
  <si>
    <t>Итого по разделу III</t>
  </si>
  <si>
    <t>(стр. 470 + стр. 490 + стр. 510 + стр. 530 + стр. 570 + стр. 580 + стр. 590)</t>
  </si>
  <si>
    <t>600</t>
  </si>
  <si>
    <t>IV. Финансовый результат</t>
  </si>
  <si>
    <t>Финансовый результат экономического субъекта (040100000)</t>
  </si>
  <si>
    <t>(стр. 623 + стр. 623</t>
  </si>
  <si>
    <t>+ стр. 624 + стр. 625 + стр. 626)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</si>
  <si>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</si>
  <si>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</si>
  <si>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</si>
  <si>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</si>
  <si>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</si>
  <si>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</si>
  <si>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</si>
  <si>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</si>
  <si>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 xml:space="preserve">    резервы предстоящих расходов (040160000)</t>
  </si>
  <si>
    <t>626</t>
  </si>
  <si>
    <t>БАЛАНС (стр. 600 + стр. 620)</t>
  </si>
  <si>
    <t>Руководитель</t>
  </si>
  <si>
    <t>(подпись)</t>
  </si>
  <si>
    <t>(расшифровка подписи)</t>
  </si>
  <si>
    <t>Главный бухгалтер</t>
  </si>
  <si>
    <t xml:space="preserve">                    (расшифровка подписи)</t>
  </si>
  <si>
    <t xml:space="preserve">Централизованная бухгалтерия               </t>
  </si>
  <si>
    <t>Упр. обр Ал-Гайского МР,102640096336,6401000048,640101001,Россия с. Александров-Гай, д.15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</si>
  <si>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</si>
  <si>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</si>
  <si>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</si>
  <si>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</si>
  <si>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</si>
  <si>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2 февраля 2017 г.</t>
  </si>
  <si>
    <t>Межаков Л.В.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</si>
</sst>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4" fontId="10" fillId="33" borderId="13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12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4" fillId="33" borderId="0" xfId="0" applyNumberFormat="1" applyFont="1" applyFill="1" applyAlignment="1">
      <alignment horizontal="right" vertical="center" wrapText="1"/>
    </xf>
    <xf numFmtId="0" fontId="10" fillId="33" borderId="17" xfId="0" applyNumberFormat="1" applyFont="1" applyFill="1" applyBorder="1" applyAlignment="1">
      <alignment horizontal="right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9" fillId="33" borderId="19" xfId="0" applyNumberFormat="1" applyFont="1" applyFill="1" applyBorder="1" applyAlignment="1">
      <alignment horizontal="center" wrapText="1"/>
    </xf>
    <xf numFmtId="0" fontId="10" fillId="33" borderId="20" xfId="0" applyNumberFormat="1" applyFont="1" applyFill="1" applyBorder="1" applyAlignment="1">
      <alignment horizontal="right" wrapText="1"/>
    </xf>
    <xf numFmtId="4" fontId="10" fillId="33" borderId="20" xfId="0" applyNumberFormat="1" applyFont="1" applyFill="1" applyBorder="1" applyAlignment="1">
      <alignment horizontal="right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9" fillId="33" borderId="22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right" wrapText="1"/>
    </xf>
    <xf numFmtId="0" fontId="10" fillId="33" borderId="17" xfId="0" applyNumberFormat="1" applyFont="1" applyFill="1" applyBorder="1" applyAlignment="1">
      <alignment horizontal="center" wrapText="1"/>
    </xf>
    <xf numFmtId="0" fontId="9" fillId="33" borderId="23" xfId="0" applyNumberFormat="1" applyFont="1" applyFill="1" applyBorder="1" applyAlignment="1">
      <alignment horizontal="right" wrapText="1"/>
    </xf>
    <xf numFmtId="0" fontId="11" fillId="33" borderId="21" xfId="0" applyNumberFormat="1" applyFont="1" applyFill="1" applyBorder="1" applyAlignment="1">
      <alignment horizontal="left" vertical="top" wrapText="1"/>
    </xf>
    <xf numFmtId="0" fontId="3" fillId="33" borderId="17" xfId="0" applyNumberFormat="1" applyFont="1" applyFill="1" applyBorder="1" applyAlignment="1">
      <alignment horizontal="center" wrapText="1"/>
    </xf>
    <xf numFmtId="4" fontId="10" fillId="33" borderId="11" xfId="0" applyNumberFormat="1" applyFont="1" applyFill="1" applyBorder="1" applyAlignment="1">
      <alignment horizontal="right" wrapText="1"/>
    </xf>
    <xf numFmtId="4" fontId="10" fillId="33" borderId="24" xfId="0" applyNumberFormat="1" applyFont="1" applyFill="1" applyBorder="1" applyAlignment="1">
      <alignment horizontal="right" wrapText="1"/>
    </xf>
    <xf numFmtId="4" fontId="10" fillId="33" borderId="12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11" fillId="33" borderId="16" xfId="0" applyNumberFormat="1" applyFont="1" applyFill="1" applyBorder="1" applyAlignment="1">
      <alignment horizontal="left" vertical="top" wrapText="1"/>
    </xf>
    <xf numFmtId="0" fontId="3" fillId="33" borderId="27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0" fontId="3" fillId="33" borderId="28" xfId="0" applyNumberFormat="1" applyFont="1" applyFill="1" applyBorder="1" applyAlignment="1">
      <alignment horizontal="left" vertical="center" wrapText="1"/>
    </xf>
    <xf numFmtId="0" fontId="9" fillId="33" borderId="29" xfId="0" applyNumberFormat="1" applyFont="1" applyFill="1" applyBorder="1" applyAlignment="1">
      <alignment horizontal="center" wrapText="1"/>
    </xf>
    <xf numFmtId="0" fontId="10" fillId="33" borderId="24" xfId="0" applyNumberFormat="1" applyFont="1" applyFill="1" applyBorder="1" applyAlignment="1">
      <alignment horizontal="right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wrapText="1"/>
    </xf>
    <xf numFmtId="0" fontId="8" fillId="33" borderId="30" xfId="0" applyNumberFormat="1" applyFont="1" applyFill="1" applyBorder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10" fillId="33" borderId="31" xfId="0" applyNumberFormat="1" applyFont="1" applyFill="1" applyBorder="1" applyAlignment="1">
      <alignment horizontal="right" wrapText="1"/>
    </xf>
    <xf numFmtId="0" fontId="10" fillId="33" borderId="32" xfId="0" applyNumberFormat="1" applyFont="1" applyFill="1" applyBorder="1" applyAlignment="1">
      <alignment horizontal="right" wrapText="1"/>
    </xf>
    <xf numFmtId="0" fontId="9" fillId="33" borderId="33" xfId="0" applyNumberFormat="1" applyFont="1" applyFill="1" applyBorder="1" applyAlignment="1">
      <alignment horizont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10" fillId="33" borderId="34" xfId="0" applyNumberFormat="1" applyFont="1" applyFill="1" applyBorder="1" applyAlignment="1">
      <alignment horizontal="right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9" fillId="33" borderId="35" xfId="0" applyNumberFormat="1" applyFont="1" applyFill="1" applyBorder="1" applyAlignment="1">
      <alignment horizontal="center" wrapText="1"/>
    </xf>
    <xf numFmtId="0" fontId="9" fillId="33" borderId="36" xfId="0" applyNumberFormat="1" applyFont="1" applyFill="1" applyBorder="1" applyAlignment="1">
      <alignment horizontal="center" vertical="center" wrapText="1"/>
    </xf>
    <xf numFmtId="0" fontId="10" fillId="33" borderId="37" xfId="0" applyNumberFormat="1" applyFont="1" applyFill="1" applyBorder="1" applyAlignment="1">
      <alignment horizontal="right" wrapText="1"/>
    </xf>
    <xf numFmtId="4" fontId="10" fillId="33" borderId="37" xfId="0" applyNumberFormat="1" applyFont="1" applyFill="1" applyBorder="1" applyAlignment="1">
      <alignment horizontal="right" wrapText="1"/>
    </xf>
    <xf numFmtId="0" fontId="3" fillId="33" borderId="25" xfId="0" applyNumberFormat="1" applyFont="1" applyFill="1" applyBorder="1" applyAlignment="1">
      <alignment horizontal="left" vertical="center" wrapText="1"/>
    </xf>
    <xf numFmtId="0" fontId="9" fillId="33" borderId="38" xfId="0" applyNumberFormat="1" applyFont="1" applyFill="1" applyBorder="1" applyAlignment="1">
      <alignment horizontal="center" wrapText="1"/>
    </xf>
    <xf numFmtId="4" fontId="10" fillId="33" borderId="34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wrapText="1"/>
    </xf>
    <xf numFmtId="0" fontId="5" fillId="33" borderId="41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14" fontId="5" fillId="33" borderId="39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70"/>
  <sheetViews>
    <sheetView tabSelected="1" zoomScalePageLayoutView="0" workbookViewId="0" topLeftCell="A160">
      <selection activeCell="AJ165" sqref="AJ165:AQ165"/>
    </sheetView>
  </sheetViews>
  <sheetFormatPr defaultColWidth="9.140625" defaultRowHeight="12.75"/>
  <cols>
    <col min="1" max="1" width="10.7109375" style="1" customWidth="1"/>
    <col min="2" max="2" width="0.289062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4.7109375" style="1" customWidth="1"/>
    <col min="14" max="14" width="9.7109375" style="1" customWidth="1"/>
    <col min="15" max="15" width="2.7109375" style="1" customWidth="1"/>
    <col min="16" max="16" width="0.2890625" style="1" customWidth="1"/>
    <col min="17" max="17" width="2.7109375" style="1" customWidth="1"/>
    <col min="18" max="18" width="0.2890625" style="1" customWidth="1"/>
    <col min="19" max="19" width="1.7109375" style="1" customWidth="1"/>
    <col min="20" max="20" width="0.2890625" style="1" customWidth="1"/>
    <col min="21" max="21" width="1.7109375" style="1" customWidth="1"/>
    <col min="22" max="22" width="10.7109375" style="1" customWidth="1"/>
    <col min="23" max="23" width="0.2890625" style="1" customWidth="1"/>
    <col min="24" max="24" width="6.7109375" style="1" customWidth="1"/>
    <col min="25" max="25" width="3.7109375" style="1" customWidth="1"/>
    <col min="26" max="26" width="0.2890625" style="1" customWidth="1"/>
    <col min="27" max="28" width="1.7109375" style="1" customWidth="1"/>
    <col min="29" max="29" width="8.7109375" style="1" customWidth="1"/>
    <col min="30" max="30" width="2.7109375" style="1" customWidth="1"/>
    <col min="31" max="32" width="1.7109375" style="1" customWidth="1"/>
    <col min="33" max="33" width="0.2890625" style="1" customWidth="1"/>
    <col min="34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2890625" style="1" customWidth="1"/>
    <col min="46" max="46" width="1.7109375" style="1" customWidth="1"/>
    <col min="47" max="47" width="0.289062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8" t="s">
        <v>1</v>
      </c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9" t="s">
        <v>2</v>
      </c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</row>
    <row r="2" spans="1:51" s="1" customFormat="1" ht="13.5" customHeight="1">
      <c r="A2" s="93" t="s">
        <v>0</v>
      </c>
      <c r="B2" s="93"/>
      <c r="C2" s="93"/>
      <c r="D2" s="93"/>
      <c r="E2" s="93"/>
      <c r="F2" s="93" t="s">
        <v>3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100" t="s">
        <v>4</v>
      </c>
      <c r="AX2" s="100"/>
      <c r="AY2" s="100"/>
    </row>
    <row r="3" spans="1:51" s="1" customFormat="1" ht="13.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55" t="s">
        <v>5</v>
      </c>
      <c r="AR3" s="55"/>
      <c r="AS3" s="55"/>
      <c r="AT3" s="55"/>
      <c r="AU3" s="55"/>
      <c r="AV3" s="55"/>
      <c r="AW3" s="94" t="s">
        <v>6</v>
      </c>
      <c r="AX3" s="94"/>
      <c r="AY3" s="94"/>
    </row>
    <row r="4" spans="1:51" s="1" customFormat="1" ht="12" customHeight="1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 t="s">
        <v>7</v>
      </c>
      <c r="X4" s="96"/>
      <c r="Y4" s="96"/>
      <c r="Z4" s="96"/>
      <c r="AA4" s="96"/>
      <c r="AB4" s="96"/>
      <c r="AC4" s="96"/>
      <c r="AD4" s="96"/>
      <c r="AE4" s="96"/>
      <c r="AF4" s="55" t="s">
        <v>8</v>
      </c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97">
        <v>42736</v>
      </c>
      <c r="AX4" s="97"/>
      <c r="AY4" s="97"/>
    </row>
    <row r="5" spans="1:51" s="1" customFormat="1" ht="12" customHeight="1">
      <c r="A5" s="23" t="s">
        <v>9</v>
      </c>
      <c r="B5" s="23"/>
      <c r="C5" s="23"/>
      <c r="D5" s="23"/>
      <c r="E5" s="23"/>
      <c r="F5" s="23"/>
      <c r="G5" s="23"/>
      <c r="H5" s="23"/>
      <c r="I5" s="89" t="s">
        <v>10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55" t="s">
        <v>11</v>
      </c>
      <c r="AS5" s="55"/>
      <c r="AT5" s="55"/>
      <c r="AU5" s="55"/>
      <c r="AV5" s="55"/>
      <c r="AW5" s="90" t="s">
        <v>0</v>
      </c>
      <c r="AX5" s="90"/>
      <c r="AY5" s="90"/>
    </row>
    <row r="6" spans="1:51" s="1" customFormat="1" ht="12" customHeight="1">
      <c r="A6" s="23" t="s">
        <v>12</v>
      </c>
      <c r="B6" s="23"/>
      <c r="C6" s="23"/>
      <c r="D6" s="23"/>
      <c r="E6" s="23"/>
      <c r="F6" s="23"/>
      <c r="G6" s="23"/>
      <c r="H6" s="23"/>
      <c r="I6" s="89" t="s">
        <v>0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55" t="s">
        <v>13</v>
      </c>
      <c r="AS6" s="55"/>
      <c r="AT6" s="55"/>
      <c r="AU6" s="55"/>
      <c r="AV6" s="55"/>
      <c r="AW6" s="90" t="s">
        <v>14</v>
      </c>
      <c r="AX6" s="90"/>
      <c r="AY6" s="90"/>
    </row>
    <row r="7" spans="1:51" s="1" customFormat="1" ht="12" customHeight="1">
      <c r="A7" s="23" t="s">
        <v>15</v>
      </c>
      <c r="B7" s="23"/>
      <c r="C7" s="23"/>
      <c r="D7" s="23"/>
      <c r="E7" s="23"/>
      <c r="F7" s="23"/>
      <c r="G7" s="23"/>
      <c r="H7" s="23"/>
      <c r="I7" s="89" t="s">
        <v>10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55" t="s">
        <v>16</v>
      </c>
      <c r="AS7" s="55"/>
      <c r="AT7" s="55"/>
      <c r="AU7" s="55"/>
      <c r="AV7" s="55"/>
      <c r="AW7" s="90" t="s">
        <v>17</v>
      </c>
      <c r="AX7" s="90"/>
      <c r="AY7" s="90"/>
    </row>
    <row r="8" spans="1:51" s="1" customFormat="1" ht="12" customHeight="1">
      <c r="A8" s="23" t="s">
        <v>18</v>
      </c>
      <c r="B8" s="23"/>
      <c r="C8" s="23"/>
      <c r="D8" s="23"/>
      <c r="E8" s="23"/>
      <c r="F8" s="23"/>
      <c r="G8" s="23"/>
      <c r="H8" s="23"/>
      <c r="I8" s="91" t="s">
        <v>0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61" t="s">
        <v>19</v>
      </c>
      <c r="AS8" s="61"/>
      <c r="AT8" s="61"/>
      <c r="AU8" s="61"/>
      <c r="AV8" s="61"/>
      <c r="AW8" s="92" t="s">
        <v>0</v>
      </c>
      <c r="AX8" s="92"/>
      <c r="AY8" s="92"/>
    </row>
    <row r="9" spans="1:51" s="1" customFormat="1" ht="18" customHeight="1">
      <c r="A9" s="23"/>
      <c r="B9" s="23"/>
      <c r="C9" s="23"/>
      <c r="D9" s="23"/>
      <c r="E9" s="23"/>
      <c r="F9" s="23"/>
      <c r="G9" s="23"/>
      <c r="H9" s="23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61" t="s">
        <v>20</v>
      </c>
      <c r="AS9" s="61"/>
      <c r="AT9" s="61"/>
      <c r="AU9" s="61"/>
      <c r="AV9" s="61"/>
      <c r="AW9" s="92" t="s">
        <v>0</v>
      </c>
      <c r="AX9" s="92"/>
      <c r="AY9" s="92"/>
    </row>
    <row r="10" spans="1:51" s="1" customFormat="1" ht="12" customHeight="1">
      <c r="A10" s="86" t="s">
        <v>21</v>
      </c>
      <c r="B10" s="86"/>
      <c r="C10" s="86" t="s">
        <v>22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 t="s">
        <v>0</v>
      </c>
      <c r="AX10" s="87"/>
      <c r="AY10" s="87"/>
    </row>
    <row r="11" spans="1:51" s="1" customFormat="1" ht="12.75" customHeight="1">
      <c r="A11" s="86" t="s">
        <v>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55" t="s">
        <v>24</v>
      </c>
      <c r="AU11" s="55"/>
      <c r="AV11" s="55"/>
      <c r="AW11" s="88" t="s">
        <v>25</v>
      </c>
      <c r="AX11" s="88"/>
      <c r="AY11" s="88"/>
    </row>
    <row r="12" spans="1:51" s="1" customFormat="1" ht="4.5" customHeight="1">
      <c r="A12" s="77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</row>
    <row r="13" spans="1:51" s="1" customFormat="1" ht="12.75" customHeight="1">
      <c r="A13" s="80" t="s">
        <v>26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3" t="s">
        <v>27</v>
      </c>
      <c r="P13" s="83"/>
      <c r="Q13" s="83"/>
      <c r="R13" s="83"/>
      <c r="S13" s="83"/>
      <c r="T13" s="84" t="s">
        <v>28</v>
      </c>
      <c r="U13" s="84"/>
      <c r="V13" s="84"/>
      <c r="W13" s="85">
        <f>667533.29</f>
        <v>667533.29</v>
      </c>
      <c r="X13" s="85"/>
      <c r="Y13" s="85"/>
      <c r="Z13" s="85"/>
      <c r="AA13" s="85"/>
      <c r="AB13" s="85"/>
      <c r="AC13" s="85">
        <f>34356.44</f>
        <v>34356.44</v>
      </c>
      <c r="AD13" s="85"/>
      <c r="AE13" s="85"/>
      <c r="AF13" s="85"/>
      <c r="AG13" s="85"/>
      <c r="AH13" s="85">
        <f>701889.73</f>
        <v>701889.73</v>
      </c>
      <c r="AI13" s="85"/>
      <c r="AJ13" s="85"/>
      <c r="AK13" s="85"/>
      <c r="AL13" s="85"/>
      <c r="AM13" s="84" t="s">
        <v>28</v>
      </c>
      <c r="AN13" s="84"/>
      <c r="AO13" s="84"/>
      <c r="AP13" s="85">
        <f>-763248.71</f>
        <v>-763248.71</v>
      </c>
      <c r="AQ13" s="85"/>
      <c r="AR13" s="85"/>
      <c r="AS13" s="85"/>
      <c r="AT13" s="85"/>
      <c r="AU13" s="85"/>
      <c r="AV13" s="85">
        <f>47211.82</f>
        <v>47211.82</v>
      </c>
      <c r="AW13" s="85"/>
      <c r="AX13" s="85"/>
      <c r="AY13" s="2">
        <f>-716036.89</f>
        <v>-716036.89</v>
      </c>
    </row>
    <row r="14" spans="1:51" s="1" customFormat="1" ht="12" customHeight="1">
      <c r="A14" s="80" t="s">
        <v>29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2" t="s">
        <v>30</v>
      </c>
      <c r="P14" s="82"/>
      <c r="Q14" s="82"/>
      <c r="R14" s="82"/>
      <c r="S14" s="82"/>
      <c r="T14" s="78" t="s">
        <v>28</v>
      </c>
      <c r="U14" s="78"/>
      <c r="V14" s="78"/>
      <c r="W14" s="79">
        <f>667533.29</f>
        <v>667533.29</v>
      </c>
      <c r="X14" s="79"/>
      <c r="Y14" s="79"/>
      <c r="Z14" s="79"/>
      <c r="AA14" s="79"/>
      <c r="AB14" s="79"/>
      <c r="AC14" s="79">
        <f>34356.44</f>
        <v>34356.44</v>
      </c>
      <c r="AD14" s="79"/>
      <c r="AE14" s="79"/>
      <c r="AF14" s="79"/>
      <c r="AG14" s="79"/>
      <c r="AH14" s="79">
        <f>701889.73</f>
        <v>701889.73</v>
      </c>
      <c r="AI14" s="79"/>
      <c r="AJ14" s="79"/>
      <c r="AK14" s="79"/>
      <c r="AL14" s="79"/>
      <c r="AM14" s="78" t="s">
        <v>28</v>
      </c>
      <c r="AN14" s="78"/>
      <c r="AO14" s="78"/>
      <c r="AP14" s="79">
        <f>-763248.71</f>
        <v>-763248.71</v>
      </c>
      <c r="AQ14" s="79"/>
      <c r="AR14" s="79"/>
      <c r="AS14" s="79"/>
      <c r="AT14" s="79"/>
      <c r="AU14" s="79"/>
      <c r="AV14" s="79">
        <f>47211.82</f>
        <v>47211.82</v>
      </c>
      <c r="AW14" s="79"/>
      <c r="AX14" s="79"/>
      <c r="AY14" s="3">
        <f>-716036.89</f>
        <v>-716036.89</v>
      </c>
    </row>
    <row r="15" spans="1:51" s="1" customFormat="1" ht="12.75" customHeight="1">
      <c r="A15" s="80" t="s">
        <v>31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 t="s">
        <v>28</v>
      </c>
      <c r="P15" s="81"/>
      <c r="Q15" s="81"/>
      <c r="R15" s="81"/>
      <c r="S15" s="81"/>
      <c r="T15" s="76" t="s">
        <v>28</v>
      </c>
      <c r="U15" s="76"/>
      <c r="V15" s="76"/>
      <c r="W15" s="76" t="s">
        <v>28</v>
      </c>
      <c r="X15" s="76"/>
      <c r="Y15" s="76"/>
      <c r="Z15" s="76"/>
      <c r="AA15" s="76"/>
      <c r="AB15" s="76"/>
      <c r="AC15" s="76" t="s">
        <v>28</v>
      </c>
      <c r="AD15" s="76"/>
      <c r="AE15" s="76"/>
      <c r="AF15" s="76"/>
      <c r="AG15" s="76"/>
      <c r="AH15" s="76" t="s">
        <v>28</v>
      </c>
      <c r="AI15" s="76"/>
      <c r="AJ15" s="76"/>
      <c r="AK15" s="76"/>
      <c r="AL15" s="76"/>
      <c r="AM15" s="76" t="s">
        <v>28</v>
      </c>
      <c r="AN15" s="76"/>
      <c r="AO15" s="76"/>
      <c r="AP15" s="76" t="s">
        <v>28</v>
      </c>
      <c r="AQ15" s="76"/>
      <c r="AR15" s="76"/>
      <c r="AS15" s="76"/>
      <c r="AT15" s="76"/>
      <c r="AU15" s="76"/>
      <c r="AV15" s="76" t="s">
        <v>28</v>
      </c>
      <c r="AW15" s="76"/>
      <c r="AX15" s="76"/>
      <c r="AY15" s="4" t="s">
        <v>28</v>
      </c>
    </row>
    <row r="16" spans="1:51" s="1" customFormat="1" ht="4.5" customHeight="1">
      <c r="A16" s="77" t="s">
        <v>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</row>
    <row r="17" spans="1:51" s="1" customFormat="1" ht="13.5" customHeight="1">
      <c r="A17" s="56" t="s">
        <v>32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 t="s">
        <v>33</v>
      </c>
      <c r="P17" s="57"/>
      <c r="Q17" s="57"/>
      <c r="R17" s="57"/>
      <c r="S17" s="57"/>
      <c r="T17" s="51" t="s">
        <v>34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69" t="s">
        <v>39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</row>
    <row r="18" spans="1:51" s="1" customFormat="1" ht="36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7"/>
      <c r="Q18" s="57"/>
      <c r="R18" s="57"/>
      <c r="S18" s="57"/>
      <c r="T18" s="51" t="s">
        <v>35</v>
      </c>
      <c r="U18" s="51"/>
      <c r="V18" s="51"/>
      <c r="W18" s="51" t="s">
        <v>36</v>
      </c>
      <c r="X18" s="51"/>
      <c r="Y18" s="51"/>
      <c r="Z18" s="51"/>
      <c r="AA18" s="51"/>
      <c r="AB18" s="51"/>
      <c r="AC18" s="51" t="s">
        <v>37</v>
      </c>
      <c r="AD18" s="51"/>
      <c r="AE18" s="51"/>
      <c r="AF18" s="51"/>
      <c r="AG18" s="51"/>
      <c r="AH18" s="51" t="s">
        <v>38</v>
      </c>
      <c r="AI18" s="51"/>
      <c r="AJ18" s="51"/>
      <c r="AK18" s="51"/>
      <c r="AL18" s="51"/>
      <c r="AM18" s="51" t="s">
        <v>35</v>
      </c>
      <c r="AN18" s="51"/>
      <c r="AO18" s="51"/>
      <c r="AP18" s="51" t="s">
        <v>36</v>
      </c>
      <c r="AQ18" s="51"/>
      <c r="AR18" s="51"/>
      <c r="AS18" s="51"/>
      <c r="AT18" s="51"/>
      <c r="AU18" s="51"/>
      <c r="AV18" s="51" t="s">
        <v>37</v>
      </c>
      <c r="AW18" s="51"/>
      <c r="AX18" s="51"/>
      <c r="AY18" s="5" t="s">
        <v>38</v>
      </c>
    </row>
    <row r="19" spans="1:51" s="1" customFormat="1" ht="12.75" customHeight="1">
      <c r="A19" s="50" t="s">
        <v>40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67" t="s">
        <v>41</v>
      </c>
      <c r="P19" s="67"/>
      <c r="Q19" s="67"/>
      <c r="R19" s="67"/>
      <c r="S19" s="67"/>
      <c r="T19" s="67" t="s">
        <v>42</v>
      </c>
      <c r="U19" s="67"/>
      <c r="V19" s="67"/>
      <c r="W19" s="67" t="s">
        <v>43</v>
      </c>
      <c r="X19" s="67"/>
      <c r="Y19" s="67"/>
      <c r="Z19" s="67"/>
      <c r="AA19" s="67"/>
      <c r="AB19" s="67"/>
      <c r="AC19" s="67" t="s">
        <v>44</v>
      </c>
      <c r="AD19" s="67"/>
      <c r="AE19" s="67"/>
      <c r="AF19" s="67"/>
      <c r="AG19" s="67"/>
      <c r="AH19" s="67" t="s">
        <v>45</v>
      </c>
      <c r="AI19" s="67"/>
      <c r="AJ19" s="67"/>
      <c r="AK19" s="67"/>
      <c r="AL19" s="67"/>
      <c r="AM19" s="67" t="s">
        <v>46</v>
      </c>
      <c r="AN19" s="67"/>
      <c r="AO19" s="67"/>
      <c r="AP19" s="67" t="s">
        <v>47</v>
      </c>
      <c r="AQ19" s="67"/>
      <c r="AR19" s="67"/>
      <c r="AS19" s="67"/>
      <c r="AT19" s="67"/>
      <c r="AU19" s="67"/>
      <c r="AV19" s="67" t="s">
        <v>48</v>
      </c>
      <c r="AW19" s="67"/>
      <c r="AX19" s="67"/>
      <c r="AY19" s="6" t="s">
        <v>49</v>
      </c>
    </row>
    <row r="20" spans="1:51" s="1" customFormat="1" ht="13.5" customHeight="1">
      <c r="A20" s="45" t="s">
        <v>50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8" t="s">
        <v>52</v>
      </c>
      <c r="P20" s="68"/>
      <c r="Q20" s="68"/>
      <c r="R20" s="68"/>
      <c r="S20" s="68"/>
      <c r="T20" s="66" t="s">
        <v>28</v>
      </c>
      <c r="U20" s="66"/>
      <c r="V20" s="66"/>
      <c r="W20" s="74">
        <f>28437189.94</f>
        <v>28437189.94</v>
      </c>
      <c r="X20" s="74"/>
      <c r="Y20" s="74"/>
      <c r="Z20" s="74"/>
      <c r="AA20" s="74"/>
      <c r="AB20" s="74"/>
      <c r="AC20" s="74">
        <f>16300</f>
        <v>16300</v>
      </c>
      <c r="AD20" s="74"/>
      <c r="AE20" s="74"/>
      <c r="AF20" s="74"/>
      <c r="AG20" s="74"/>
      <c r="AH20" s="74">
        <f>28453489.94</f>
        <v>28453489.94</v>
      </c>
      <c r="AI20" s="74"/>
      <c r="AJ20" s="74"/>
      <c r="AK20" s="74"/>
      <c r="AL20" s="74"/>
      <c r="AM20" s="66" t="s">
        <v>28</v>
      </c>
      <c r="AN20" s="66"/>
      <c r="AO20" s="66"/>
      <c r="AP20" s="74">
        <f>30197271.94</f>
        <v>30197271.94</v>
      </c>
      <c r="AQ20" s="74"/>
      <c r="AR20" s="74"/>
      <c r="AS20" s="74"/>
      <c r="AT20" s="74"/>
      <c r="AU20" s="74"/>
      <c r="AV20" s="74">
        <f>16300</f>
        <v>16300</v>
      </c>
      <c r="AW20" s="74"/>
      <c r="AX20" s="74"/>
      <c r="AY20" s="75">
        <f>30213571.94</f>
        <v>30213571.94</v>
      </c>
    </row>
    <row r="21" spans="1:51" s="1" customFormat="1" ht="13.5" customHeight="1">
      <c r="A21" s="44" t="s">
        <v>51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8"/>
      <c r="P21" s="68"/>
      <c r="Q21" s="68"/>
      <c r="R21" s="68"/>
      <c r="S21" s="68"/>
      <c r="T21" s="66"/>
      <c r="U21" s="66"/>
      <c r="V21" s="66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66"/>
      <c r="AN21" s="66"/>
      <c r="AO21" s="66"/>
      <c r="AP21" s="74"/>
      <c r="AQ21" s="74"/>
      <c r="AR21" s="74"/>
      <c r="AS21" s="74"/>
      <c r="AT21" s="74"/>
      <c r="AU21" s="74"/>
      <c r="AV21" s="74"/>
      <c r="AW21" s="74"/>
      <c r="AX21" s="74"/>
      <c r="AY21" s="75"/>
    </row>
    <row r="22" spans="1:51" s="1" customFormat="1" ht="24" customHeight="1">
      <c r="A22" s="30" t="s">
        <v>53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54</v>
      </c>
      <c r="P22" s="31"/>
      <c r="Q22" s="31"/>
      <c r="R22" s="31"/>
      <c r="S22" s="31"/>
      <c r="T22" s="25" t="s">
        <v>28</v>
      </c>
      <c r="U22" s="25"/>
      <c r="V22" s="25"/>
      <c r="W22" s="32">
        <f>25195439.08</f>
        <v>25195439.08</v>
      </c>
      <c r="X22" s="32"/>
      <c r="Y22" s="32"/>
      <c r="Z22" s="32"/>
      <c r="AA22" s="32"/>
      <c r="AB22" s="32"/>
      <c r="AC22" s="25" t="s">
        <v>28</v>
      </c>
      <c r="AD22" s="25"/>
      <c r="AE22" s="25"/>
      <c r="AF22" s="25"/>
      <c r="AG22" s="25"/>
      <c r="AH22" s="32">
        <f>25195439.08</f>
        <v>25195439.08</v>
      </c>
      <c r="AI22" s="32"/>
      <c r="AJ22" s="32"/>
      <c r="AK22" s="32"/>
      <c r="AL22" s="32"/>
      <c r="AM22" s="25" t="s">
        <v>28</v>
      </c>
      <c r="AN22" s="25"/>
      <c r="AO22" s="25"/>
      <c r="AP22" s="32">
        <f>25195439.08</f>
        <v>25195439.08</v>
      </c>
      <c r="AQ22" s="32"/>
      <c r="AR22" s="32"/>
      <c r="AS22" s="32"/>
      <c r="AT22" s="32"/>
      <c r="AU22" s="32"/>
      <c r="AV22" s="25" t="s">
        <v>28</v>
      </c>
      <c r="AW22" s="25"/>
      <c r="AX22" s="25"/>
      <c r="AY22" s="7">
        <f>25195439.08</f>
        <v>25195439.08</v>
      </c>
    </row>
    <row r="23" spans="1:51" s="1" customFormat="1" ht="13.5" customHeight="1">
      <c r="A23" s="30" t="s">
        <v>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56</v>
      </c>
      <c r="P23" s="31"/>
      <c r="Q23" s="31"/>
      <c r="R23" s="31"/>
      <c r="S23" s="31"/>
      <c r="T23" s="25" t="s">
        <v>28</v>
      </c>
      <c r="U23" s="25"/>
      <c r="V23" s="25"/>
      <c r="W23" s="32">
        <f>1090698.88</f>
        <v>1090698.88</v>
      </c>
      <c r="X23" s="32"/>
      <c r="Y23" s="32"/>
      <c r="Z23" s="32"/>
      <c r="AA23" s="32"/>
      <c r="AB23" s="32"/>
      <c r="AC23" s="25" t="s">
        <v>28</v>
      </c>
      <c r="AD23" s="25"/>
      <c r="AE23" s="25"/>
      <c r="AF23" s="25"/>
      <c r="AG23" s="25"/>
      <c r="AH23" s="32">
        <f>1090698.88</f>
        <v>1090698.88</v>
      </c>
      <c r="AI23" s="32"/>
      <c r="AJ23" s="32"/>
      <c r="AK23" s="32"/>
      <c r="AL23" s="32"/>
      <c r="AM23" s="25" t="s">
        <v>28</v>
      </c>
      <c r="AN23" s="25"/>
      <c r="AO23" s="25"/>
      <c r="AP23" s="32">
        <f>2705698.88</f>
        <v>2705698.88</v>
      </c>
      <c r="AQ23" s="32"/>
      <c r="AR23" s="32"/>
      <c r="AS23" s="32"/>
      <c r="AT23" s="32"/>
      <c r="AU23" s="32"/>
      <c r="AV23" s="25" t="s">
        <v>28</v>
      </c>
      <c r="AW23" s="25"/>
      <c r="AX23" s="25"/>
      <c r="AY23" s="7">
        <f>2705698.88</f>
        <v>2705698.88</v>
      </c>
    </row>
    <row r="24" spans="1:51" s="1" customFormat="1" ht="13.5" customHeight="1">
      <c r="A24" s="30" t="s">
        <v>57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 t="s">
        <v>58</v>
      </c>
      <c r="P24" s="31"/>
      <c r="Q24" s="31"/>
      <c r="R24" s="31"/>
      <c r="S24" s="31"/>
      <c r="T24" s="25" t="s">
        <v>28</v>
      </c>
      <c r="U24" s="25"/>
      <c r="V24" s="25"/>
      <c r="W24" s="32">
        <f>2151051.98</f>
        <v>2151051.98</v>
      </c>
      <c r="X24" s="32"/>
      <c r="Y24" s="32"/>
      <c r="Z24" s="32"/>
      <c r="AA24" s="32"/>
      <c r="AB24" s="32"/>
      <c r="AC24" s="32">
        <f>16300</f>
        <v>16300</v>
      </c>
      <c r="AD24" s="32"/>
      <c r="AE24" s="32"/>
      <c r="AF24" s="32"/>
      <c r="AG24" s="32"/>
      <c r="AH24" s="32">
        <f>2167351.98</f>
        <v>2167351.98</v>
      </c>
      <c r="AI24" s="32"/>
      <c r="AJ24" s="32"/>
      <c r="AK24" s="32"/>
      <c r="AL24" s="32"/>
      <c r="AM24" s="25" t="s">
        <v>28</v>
      </c>
      <c r="AN24" s="25"/>
      <c r="AO24" s="25"/>
      <c r="AP24" s="32">
        <f>2296133.98</f>
        <v>2296133.98</v>
      </c>
      <c r="AQ24" s="32"/>
      <c r="AR24" s="32"/>
      <c r="AS24" s="32"/>
      <c r="AT24" s="32"/>
      <c r="AU24" s="32"/>
      <c r="AV24" s="32">
        <f>16300</f>
        <v>16300</v>
      </c>
      <c r="AW24" s="32"/>
      <c r="AX24" s="32"/>
      <c r="AY24" s="7">
        <f>2312433.98</f>
        <v>2312433.98</v>
      </c>
    </row>
    <row r="25" spans="1:51" s="1" customFormat="1" ht="13.5" customHeight="1">
      <c r="A25" s="30" t="s">
        <v>59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 t="s">
        <v>60</v>
      </c>
      <c r="P25" s="31"/>
      <c r="Q25" s="31"/>
      <c r="R25" s="31"/>
      <c r="S25" s="31"/>
      <c r="T25" s="25" t="s">
        <v>28</v>
      </c>
      <c r="U25" s="25"/>
      <c r="V25" s="25"/>
      <c r="W25" s="25" t="s">
        <v>28</v>
      </c>
      <c r="X25" s="25"/>
      <c r="Y25" s="25"/>
      <c r="Z25" s="25"/>
      <c r="AA25" s="25"/>
      <c r="AB25" s="25"/>
      <c r="AC25" s="25" t="s">
        <v>28</v>
      </c>
      <c r="AD25" s="25"/>
      <c r="AE25" s="25"/>
      <c r="AF25" s="25"/>
      <c r="AG25" s="25"/>
      <c r="AH25" s="25" t="s">
        <v>28</v>
      </c>
      <c r="AI25" s="25"/>
      <c r="AJ25" s="25"/>
      <c r="AK25" s="25"/>
      <c r="AL25" s="25"/>
      <c r="AM25" s="25" t="s">
        <v>28</v>
      </c>
      <c r="AN25" s="25"/>
      <c r="AO25" s="25"/>
      <c r="AP25" s="25" t="s">
        <v>28</v>
      </c>
      <c r="AQ25" s="25"/>
      <c r="AR25" s="25"/>
      <c r="AS25" s="25"/>
      <c r="AT25" s="25"/>
      <c r="AU25" s="25"/>
      <c r="AV25" s="25" t="s">
        <v>28</v>
      </c>
      <c r="AW25" s="25"/>
      <c r="AX25" s="25"/>
      <c r="AY25" s="8" t="s">
        <v>28</v>
      </c>
    </row>
    <row r="26" spans="1:51" s="1" customFormat="1" ht="13.5" customHeight="1">
      <c r="A26" s="30" t="s">
        <v>61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 t="s">
        <v>62</v>
      </c>
      <c r="P26" s="31"/>
      <c r="Q26" s="31"/>
      <c r="R26" s="31"/>
      <c r="S26" s="31"/>
      <c r="T26" s="25" t="s">
        <v>28</v>
      </c>
      <c r="U26" s="25"/>
      <c r="V26" s="25"/>
      <c r="W26" s="32">
        <f>28249924.94</f>
        <v>28249924.94</v>
      </c>
      <c r="X26" s="32"/>
      <c r="Y26" s="32"/>
      <c r="Z26" s="32"/>
      <c r="AA26" s="32"/>
      <c r="AB26" s="32"/>
      <c r="AC26" s="32">
        <f>16300</f>
        <v>16300</v>
      </c>
      <c r="AD26" s="32"/>
      <c r="AE26" s="32"/>
      <c r="AF26" s="32"/>
      <c r="AG26" s="32"/>
      <c r="AH26" s="32">
        <f>28266224.94</f>
        <v>28266224.94</v>
      </c>
      <c r="AI26" s="32"/>
      <c r="AJ26" s="32"/>
      <c r="AK26" s="32"/>
      <c r="AL26" s="32"/>
      <c r="AM26" s="25" t="s">
        <v>28</v>
      </c>
      <c r="AN26" s="25"/>
      <c r="AO26" s="25"/>
      <c r="AP26" s="32">
        <f>28561779.95</f>
        <v>28561779.95</v>
      </c>
      <c r="AQ26" s="32"/>
      <c r="AR26" s="32"/>
      <c r="AS26" s="32"/>
      <c r="AT26" s="32"/>
      <c r="AU26" s="32"/>
      <c r="AV26" s="32">
        <f>16300</f>
        <v>16300</v>
      </c>
      <c r="AW26" s="32"/>
      <c r="AX26" s="32"/>
      <c r="AY26" s="7">
        <f>28578079.95</f>
        <v>28578079.95</v>
      </c>
    </row>
    <row r="27" spans="1:51" s="1" customFormat="1" ht="33.75" customHeight="1">
      <c r="A27" s="30" t="s">
        <v>63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 t="s">
        <v>64</v>
      </c>
      <c r="P27" s="31"/>
      <c r="Q27" s="31"/>
      <c r="R27" s="31"/>
      <c r="S27" s="31"/>
      <c r="T27" s="25" t="s">
        <v>28</v>
      </c>
      <c r="U27" s="25"/>
      <c r="V27" s="25"/>
      <c r="W27" s="32">
        <f>25195439.08</f>
        <v>25195439.08</v>
      </c>
      <c r="X27" s="32"/>
      <c r="Y27" s="32"/>
      <c r="Z27" s="32"/>
      <c r="AA27" s="32"/>
      <c r="AB27" s="32"/>
      <c r="AC27" s="25" t="s">
        <v>28</v>
      </c>
      <c r="AD27" s="25"/>
      <c r="AE27" s="25"/>
      <c r="AF27" s="25"/>
      <c r="AG27" s="25"/>
      <c r="AH27" s="32">
        <f>25195439.08</f>
        <v>25195439.08</v>
      </c>
      <c r="AI27" s="32"/>
      <c r="AJ27" s="32"/>
      <c r="AK27" s="32"/>
      <c r="AL27" s="32"/>
      <c r="AM27" s="25" t="s">
        <v>28</v>
      </c>
      <c r="AN27" s="25"/>
      <c r="AO27" s="25"/>
      <c r="AP27" s="32">
        <f>25195439.08</f>
        <v>25195439.08</v>
      </c>
      <c r="AQ27" s="32"/>
      <c r="AR27" s="32"/>
      <c r="AS27" s="32"/>
      <c r="AT27" s="32"/>
      <c r="AU27" s="32"/>
      <c r="AV27" s="25" t="s">
        <v>28</v>
      </c>
      <c r="AW27" s="25"/>
      <c r="AX27" s="25"/>
      <c r="AY27" s="7">
        <f>25195439.08</f>
        <v>25195439.08</v>
      </c>
    </row>
    <row r="28" spans="1:51" s="1" customFormat="1" ht="24" customHeight="1">
      <c r="A28" s="30" t="s">
        <v>65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66</v>
      </c>
      <c r="P28" s="31"/>
      <c r="Q28" s="31"/>
      <c r="R28" s="31"/>
      <c r="S28" s="31"/>
      <c r="T28" s="25" t="s">
        <v>28</v>
      </c>
      <c r="U28" s="25"/>
      <c r="V28" s="25"/>
      <c r="W28" s="32">
        <f>953319.88</f>
        <v>953319.88</v>
      </c>
      <c r="X28" s="32"/>
      <c r="Y28" s="32"/>
      <c r="Z28" s="32"/>
      <c r="AA28" s="32"/>
      <c r="AB28" s="32"/>
      <c r="AC28" s="25" t="s">
        <v>28</v>
      </c>
      <c r="AD28" s="25"/>
      <c r="AE28" s="25"/>
      <c r="AF28" s="25"/>
      <c r="AG28" s="25"/>
      <c r="AH28" s="32">
        <f>953319.88</f>
        <v>953319.88</v>
      </c>
      <c r="AI28" s="32"/>
      <c r="AJ28" s="32"/>
      <c r="AK28" s="32"/>
      <c r="AL28" s="32"/>
      <c r="AM28" s="25" t="s">
        <v>28</v>
      </c>
      <c r="AN28" s="25"/>
      <c r="AO28" s="25"/>
      <c r="AP28" s="32">
        <f>1071846.89</f>
        <v>1071846.89</v>
      </c>
      <c r="AQ28" s="32"/>
      <c r="AR28" s="32"/>
      <c r="AS28" s="32"/>
      <c r="AT28" s="32"/>
      <c r="AU28" s="32"/>
      <c r="AV28" s="25" t="s">
        <v>28</v>
      </c>
      <c r="AW28" s="25"/>
      <c r="AX28" s="25"/>
      <c r="AY28" s="7">
        <f>1071846.89</f>
        <v>1071846.89</v>
      </c>
    </row>
    <row r="29" spans="1:51" s="1" customFormat="1" ht="24" customHeight="1">
      <c r="A29" s="30" t="s">
        <v>67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 t="s">
        <v>68</v>
      </c>
      <c r="P29" s="31"/>
      <c r="Q29" s="31"/>
      <c r="R29" s="31"/>
      <c r="S29" s="31"/>
      <c r="T29" s="25" t="s">
        <v>28</v>
      </c>
      <c r="U29" s="25"/>
      <c r="V29" s="25"/>
      <c r="W29" s="32">
        <f>2101165.98</f>
        <v>2101165.98</v>
      </c>
      <c r="X29" s="32"/>
      <c r="Y29" s="32"/>
      <c r="Z29" s="32"/>
      <c r="AA29" s="32"/>
      <c r="AB29" s="32"/>
      <c r="AC29" s="32">
        <f>16300</f>
        <v>16300</v>
      </c>
      <c r="AD29" s="32"/>
      <c r="AE29" s="32"/>
      <c r="AF29" s="32"/>
      <c r="AG29" s="32"/>
      <c r="AH29" s="32">
        <f>2117465.98</f>
        <v>2117465.98</v>
      </c>
      <c r="AI29" s="32"/>
      <c r="AJ29" s="32"/>
      <c r="AK29" s="32"/>
      <c r="AL29" s="32"/>
      <c r="AM29" s="25" t="s">
        <v>28</v>
      </c>
      <c r="AN29" s="25"/>
      <c r="AO29" s="25"/>
      <c r="AP29" s="32">
        <f>2294493.98</f>
        <v>2294493.98</v>
      </c>
      <c r="AQ29" s="32"/>
      <c r="AR29" s="32"/>
      <c r="AS29" s="32"/>
      <c r="AT29" s="32"/>
      <c r="AU29" s="32"/>
      <c r="AV29" s="32">
        <f>16300</f>
        <v>16300</v>
      </c>
      <c r="AW29" s="32"/>
      <c r="AX29" s="32"/>
      <c r="AY29" s="7">
        <f>2310793.98</f>
        <v>2310793.98</v>
      </c>
    </row>
    <row r="30" spans="1:51" s="1" customFormat="1" ht="13.5" customHeight="1">
      <c r="A30" s="30" t="s">
        <v>69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 t="s">
        <v>70</v>
      </c>
      <c r="P30" s="31"/>
      <c r="Q30" s="31"/>
      <c r="R30" s="31"/>
      <c r="S30" s="31"/>
      <c r="T30" s="25" t="s">
        <v>28</v>
      </c>
      <c r="U30" s="25"/>
      <c r="V30" s="25"/>
      <c r="W30" s="25" t="s">
        <v>28</v>
      </c>
      <c r="X30" s="25"/>
      <c r="Y30" s="25"/>
      <c r="Z30" s="25"/>
      <c r="AA30" s="25"/>
      <c r="AB30" s="25"/>
      <c r="AC30" s="25" t="s">
        <v>28</v>
      </c>
      <c r="AD30" s="25"/>
      <c r="AE30" s="25"/>
      <c r="AF30" s="25"/>
      <c r="AG30" s="25"/>
      <c r="AH30" s="25" t="s">
        <v>28</v>
      </c>
      <c r="AI30" s="25"/>
      <c r="AJ30" s="25"/>
      <c r="AK30" s="25"/>
      <c r="AL30" s="25"/>
      <c r="AM30" s="25" t="s">
        <v>28</v>
      </c>
      <c r="AN30" s="25"/>
      <c r="AO30" s="25"/>
      <c r="AP30" s="25" t="s">
        <v>28</v>
      </c>
      <c r="AQ30" s="25"/>
      <c r="AR30" s="25"/>
      <c r="AS30" s="25"/>
      <c r="AT30" s="25"/>
      <c r="AU30" s="25"/>
      <c r="AV30" s="25" t="s">
        <v>28</v>
      </c>
      <c r="AW30" s="25"/>
      <c r="AX30" s="25"/>
      <c r="AY30" s="8" t="s">
        <v>28</v>
      </c>
    </row>
    <row r="31" spans="1:51" s="1" customFormat="1" ht="13.5" customHeight="1">
      <c r="A31" s="30" t="s">
        <v>71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72</v>
      </c>
      <c r="P31" s="31"/>
      <c r="Q31" s="31"/>
      <c r="R31" s="31"/>
      <c r="S31" s="31"/>
      <c r="T31" s="25" t="s">
        <v>28</v>
      </c>
      <c r="U31" s="25"/>
      <c r="V31" s="25"/>
      <c r="W31" s="32">
        <f>187265</f>
        <v>187265</v>
      </c>
      <c r="X31" s="32"/>
      <c r="Y31" s="32"/>
      <c r="Z31" s="32"/>
      <c r="AA31" s="32"/>
      <c r="AB31" s="32"/>
      <c r="AC31" s="25" t="s">
        <v>28</v>
      </c>
      <c r="AD31" s="25"/>
      <c r="AE31" s="25"/>
      <c r="AF31" s="25"/>
      <c r="AG31" s="25"/>
      <c r="AH31" s="32">
        <f>187265</f>
        <v>187265</v>
      </c>
      <c r="AI31" s="32"/>
      <c r="AJ31" s="32"/>
      <c r="AK31" s="32"/>
      <c r="AL31" s="32"/>
      <c r="AM31" s="25" t="s">
        <v>28</v>
      </c>
      <c r="AN31" s="25"/>
      <c r="AO31" s="25"/>
      <c r="AP31" s="32">
        <f>1635491.99</f>
        <v>1635491.99</v>
      </c>
      <c r="AQ31" s="32"/>
      <c r="AR31" s="32"/>
      <c r="AS31" s="32"/>
      <c r="AT31" s="32"/>
      <c r="AU31" s="32"/>
      <c r="AV31" s="25" t="s">
        <v>28</v>
      </c>
      <c r="AW31" s="25"/>
      <c r="AX31" s="25"/>
      <c r="AY31" s="7">
        <f>1635491.99</f>
        <v>1635491.99</v>
      </c>
    </row>
    <row r="32" spans="1:51" s="1" customFormat="1" ht="33.75" customHeight="1">
      <c r="A32" s="30" t="s">
        <v>73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 t="s">
        <v>74</v>
      </c>
      <c r="P32" s="31"/>
      <c r="Q32" s="31"/>
      <c r="R32" s="31"/>
      <c r="S32" s="31"/>
      <c r="T32" s="25" t="s">
        <v>28</v>
      </c>
      <c r="U32" s="25"/>
      <c r="V32" s="25"/>
      <c r="W32" s="25" t="s">
        <v>28</v>
      </c>
      <c r="X32" s="25"/>
      <c r="Y32" s="25"/>
      <c r="Z32" s="25"/>
      <c r="AA32" s="25"/>
      <c r="AB32" s="25"/>
      <c r="AC32" s="25" t="s">
        <v>28</v>
      </c>
      <c r="AD32" s="25"/>
      <c r="AE32" s="25"/>
      <c r="AF32" s="25"/>
      <c r="AG32" s="25"/>
      <c r="AH32" s="25" t="s">
        <v>28</v>
      </c>
      <c r="AI32" s="25"/>
      <c r="AJ32" s="25"/>
      <c r="AK32" s="25"/>
      <c r="AL32" s="25"/>
      <c r="AM32" s="25" t="s">
        <v>28</v>
      </c>
      <c r="AN32" s="25"/>
      <c r="AO32" s="25"/>
      <c r="AP32" s="25" t="s">
        <v>28</v>
      </c>
      <c r="AQ32" s="25"/>
      <c r="AR32" s="25"/>
      <c r="AS32" s="25"/>
      <c r="AT32" s="25"/>
      <c r="AU32" s="25" t="s">
        <v>28</v>
      </c>
      <c r="AV32" s="25"/>
      <c r="AW32" s="25"/>
      <c r="AX32" s="25"/>
      <c r="AY32" s="8" t="s">
        <v>28</v>
      </c>
    </row>
    <row r="33" spans="1:51" s="1" customFormat="1" ht="24" customHeight="1">
      <c r="A33" s="30" t="s">
        <v>75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 t="s">
        <v>76</v>
      </c>
      <c r="P33" s="31"/>
      <c r="Q33" s="31"/>
      <c r="R33" s="31"/>
      <c r="S33" s="31"/>
      <c r="T33" s="25" t="s">
        <v>28</v>
      </c>
      <c r="U33" s="25"/>
      <c r="V33" s="25"/>
      <c r="W33" s="32">
        <f>137379</f>
        <v>137379</v>
      </c>
      <c r="X33" s="32"/>
      <c r="Y33" s="32"/>
      <c r="Z33" s="32"/>
      <c r="AA33" s="32"/>
      <c r="AB33" s="32"/>
      <c r="AC33" s="25" t="s">
        <v>28</v>
      </c>
      <c r="AD33" s="25"/>
      <c r="AE33" s="25"/>
      <c r="AF33" s="25"/>
      <c r="AG33" s="25"/>
      <c r="AH33" s="32">
        <f>137379</f>
        <v>137379</v>
      </c>
      <c r="AI33" s="32"/>
      <c r="AJ33" s="32"/>
      <c r="AK33" s="32"/>
      <c r="AL33" s="32"/>
      <c r="AM33" s="25" t="s">
        <v>28</v>
      </c>
      <c r="AN33" s="25"/>
      <c r="AO33" s="25"/>
      <c r="AP33" s="32">
        <f>1633851.99</f>
        <v>1633851.99</v>
      </c>
      <c r="AQ33" s="32"/>
      <c r="AR33" s="32"/>
      <c r="AS33" s="32"/>
      <c r="AT33" s="32"/>
      <c r="AU33" s="32"/>
      <c r="AV33" s="25" t="s">
        <v>28</v>
      </c>
      <c r="AW33" s="25"/>
      <c r="AX33" s="25"/>
      <c r="AY33" s="7">
        <f>1633851.99</f>
        <v>1633851.99</v>
      </c>
    </row>
    <row r="34" spans="1:51" s="1" customFormat="1" ht="24" customHeight="1">
      <c r="A34" s="72" t="s">
        <v>77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 t="s">
        <v>78</v>
      </c>
      <c r="P34" s="73"/>
      <c r="Q34" s="73"/>
      <c r="R34" s="73"/>
      <c r="S34" s="73"/>
      <c r="T34" s="70" t="s">
        <v>28</v>
      </c>
      <c r="U34" s="70"/>
      <c r="V34" s="70"/>
      <c r="W34" s="71">
        <f>49886</f>
        <v>49886</v>
      </c>
      <c r="X34" s="71"/>
      <c r="Y34" s="71"/>
      <c r="Z34" s="71"/>
      <c r="AA34" s="71"/>
      <c r="AB34" s="71"/>
      <c r="AC34" s="70" t="s">
        <v>28</v>
      </c>
      <c r="AD34" s="70"/>
      <c r="AE34" s="70"/>
      <c r="AF34" s="70"/>
      <c r="AG34" s="70"/>
      <c r="AH34" s="71">
        <f>49886</f>
        <v>49886</v>
      </c>
      <c r="AI34" s="71"/>
      <c r="AJ34" s="71"/>
      <c r="AK34" s="71"/>
      <c r="AL34" s="71"/>
      <c r="AM34" s="70" t="s">
        <v>28</v>
      </c>
      <c r="AN34" s="70"/>
      <c r="AO34" s="70"/>
      <c r="AP34" s="71">
        <f>1640</f>
        <v>1640</v>
      </c>
      <c r="AQ34" s="71"/>
      <c r="AR34" s="71"/>
      <c r="AS34" s="71"/>
      <c r="AT34" s="71"/>
      <c r="AU34" s="71"/>
      <c r="AV34" s="70" t="s">
        <v>28</v>
      </c>
      <c r="AW34" s="70"/>
      <c r="AX34" s="70"/>
      <c r="AY34" s="9">
        <f>1640</f>
        <v>1640</v>
      </c>
    </row>
    <row r="35" spans="1:51" s="1" customFormat="1" ht="13.5" customHeight="1">
      <c r="A35" s="30" t="s">
        <v>79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 t="s">
        <v>80</v>
      </c>
      <c r="P35" s="31"/>
      <c r="Q35" s="31"/>
      <c r="R35" s="31"/>
      <c r="S35" s="31"/>
      <c r="T35" s="25" t="s">
        <v>28</v>
      </c>
      <c r="U35" s="25"/>
      <c r="V35" s="25"/>
      <c r="W35" s="25" t="s">
        <v>28</v>
      </c>
      <c r="X35" s="25"/>
      <c r="Y35" s="25"/>
      <c r="Z35" s="25"/>
      <c r="AA35" s="25"/>
      <c r="AB35" s="25"/>
      <c r="AC35" s="25" t="s">
        <v>28</v>
      </c>
      <c r="AD35" s="25"/>
      <c r="AE35" s="25"/>
      <c r="AF35" s="25"/>
      <c r="AG35" s="25"/>
      <c r="AH35" s="25" t="s">
        <v>28</v>
      </c>
      <c r="AI35" s="25"/>
      <c r="AJ35" s="25"/>
      <c r="AK35" s="25"/>
      <c r="AL35" s="25"/>
      <c r="AM35" s="25" t="s">
        <v>28</v>
      </c>
      <c r="AN35" s="25"/>
      <c r="AO35" s="25"/>
      <c r="AP35" s="25" t="s">
        <v>28</v>
      </c>
      <c r="AQ35" s="25"/>
      <c r="AR35" s="25"/>
      <c r="AS35" s="25"/>
      <c r="AT35" s="25"/>
      <c r="AU35" s="25"/>
      <c r="AV35" s="25" t="s">
        <v>28</v>
      </c>
      <c r="AW35" s="25"/>
      <c r="AX35" s="25"/>
      <c r="AY35" s="8" t="s">
        <v>28</v>
      </c>
    </row>
    <row r="36" spans="1:51" s="1" customFormat="1" ht="6" customHeight="1">
      <c r="A36" s="59" t="s">
        <v>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 t="s">
        <v>0</v>
      </c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</row>
    <row r="37" spans="1:51" s="1" customFormat="1" ht="12" customHeight="1">
      <c r="A37" s="61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</row>
    <row r="38" spans="1:51" s="1" customFormat="1" ht="13.5" customHeight="1">
      <c r="A38" s="56" t="s">
        <v>32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 t="s">
        <v>33</v>
      </c>
      <c r="P38" s="57"/>
      <c r="Q38" s="57"/>
      <c r="R38" s="57"/>
      <c r="S38" s="57"/>
      <c r="T38" s="51" t="s">
        <v>34</v>
      </c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 t="s">
        <v>39</v>
      </c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</row>
    <row r="39" spans="1:51" s="1" customFormat="1" ht="36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  <c r="Q39" s="57"/>
      <c r="R39" s="57"/>
      <c r="S39" s="57"/>
      <c r="T39" s="51" t="s">
        <v>35</v>
      </c>
      <c r="U39" s="51"/>
      <c r="V39" s="51"/>
      <c r="W39" s="51" t="s">
        <v>36</v>
      </c>
      <c r="X39" s="51"/>
      <c r="Y39" s="51"/>
      <c r="Z39" s="51"/>
      <c r="AA39" s="51"/>
      <c r="AB39" s="51"/>
      <c r="AC39" s="51" t="s">
        <v>37</v>
      </c>
      <c r="AD39" s="51"/>
      <c r="AE39" s="51"/>
      <c r="AF39" s="51"/>
      <c r="AG39" s="51"/>
      <c r="AH39" s="51" t="s">
        <v>38</v>
      </c>
      <c r="AI39" s="51"/>
      <c r="AJ39" s="51"/>
      <c r="AK39" s="51"/>
      <c r="AL39" s="51"/>
      <c r="AM39" s="51" t="s">
        <v>35</v>
      </c>
      <c r="AN39" s="51"/>
      <c r="AO39" s="51"/>
      <c r="AP39" s="51" t="s">
        <v>36</v>
      </c>
      <c r="AQ39" s="51"/>
      <c r="AR39" s="51"/>
      <c r="AS39" s="51"/>
      <c r="AT39" s="51"/>
      <c r="AU39" s="51"/>
      <c r="AV39" s="51" t="s">
        <v>37</v>
      </c>
      <c r="AW39" s="51"/>
      <c r="AX39" s="51"/>
      <c r="AY39" s="5" t="s">
        <v>38</v>
      </c>
    </row>
    <row r="40" spans="1:51" s="1" customFormat="1" ht="12.75" customHeight="1">
      <c r="A40" s="50" t="s">
        <v>40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67" t="s">
        <v>41</v>
      </c>
      <c r="P40" s="67"/>
      <c r="Q40" s="67"/>
      <c r="R40" s="67"/>
      <c r="S40" s="67"/>
      <c r="T40" s="67" t="s">
        <v>42</v>
      </c>
      <c r="U40" s="67"/>
      <c r="V40" s="67"/>
      <c r="W40" s="67" t="s">
        <v>43</v>
      </c>
      <c r="X40" s="67"/>
      <c r="Y40" s="67"/>
      <c r="Z40" s="67"/>
      <c r="AA40" s="67"/>
      <c r="AB40" s="67"/>
      <c r="AC40" s="67" t="s">
        <v>44</v>
      </c>
      <c r="AD40" s="67"/>
      <c r="AE40" s="67"/>
      <c r="AF40" s="67"/>
      <c r="AG40" s="67"/>
      <c r="AH40" s="67" t="s">
        <v>45</v>
      </c>
      <c r="AI40" s="67"/>
      <c r="AJ40" s="67"/>
      <c r="AK40" s="67"/>
      <c r="AL40" s="67"/>
      <c r="AM40" s="67" t="s">
        <v>46</v>
      </c>
      <c r="AN40" s="67"/>
      <c r="AO40" s="67"/>
      <c r="AP40" s="67" t="s">
        <v>47</v>
      </c>
      <c r="AQ40" s="67"/>
      <c r="AR40" s="67"/>
      <c r="AS40" s="67"/>
      <c r="AT40" s="67"/>
      <c r="AU40" s="67"/>
      <c r="AV40" s="67" t="s">
        <v>48</v>
      </c>
      <c r="AW40" s="67"/>
      <c r="AX40" s="67"/>
      <c r="AY40" s="6" t="s">
        <v>49</v>
      </c>
    </row>
    <row r="41" spans="1:51" s="1" customFormat="1" ht="24" customHeight="1">
      <c r="A41" s="30" t="s">
        <v>82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68" t="s">
        <v>83</v>
      </c>
      <c r="P41" s="68"/>
      <c r="Q41" s="68"/>
      <c r="R41" s="68"/>
      <c r="S41" s="68"/>
      <c r="T41" s="66" t="s">
        <v>28</v>
      </c>
      <c r="U41" s="66"/>
      <c r="V41" s="66"/>
      <c r="W41" s="66" t="s">
        <v>28</v>
      </c>
      <c r="X41" s="66"/>
      <c r="Y41" s="66"/>
      <c r="Z41" s="66"/>
      <c r="AA41" s="66"/>
      <c r="AB41" s="66"/>
      <c r="AC41" s="66" t="s">
        <v>28</v>
      </c>
      <c r="AD41" s="66"/>
      <c r="AE41" s="66"/>
      <c r="AF41" s="66"/>
      <c r="AG41" s="66"/>
      <c r="AH41" s="66" t="s">
        <v>28</v>
      </c>
      <c r="AI41" s="66"/>
      <c r="AJ41" s="66"/>
      <c r="AK41" s="66"/>
      <c r="AL41" s="66"/>
      <c r="AM41" s="66" t="s">
        <v>28</v>
      </c>
      <c r="AN41" s="66"/>
      <c r="AO41" s="66"/>
      <c r="AP41" s="66" t="s">
        <v>28</v>
      </c>
      <c r="AQ41" s="66"/>
      <c r="AR41" s="66"/>
      <c r="AS41" s="66"/>
      <c r="AT41" s="66"/>
      <c r="AU41" s="66"/>
      <c r="AV41" s="66" t="s">
        <v>28</v>
      </c>
      <c r="AW41" s="66"/>
      <c r="AX41" s="66"/>
      <c r="AY41" s="10" t="s">
        <v>28</v>
      </c>
    </row>
    <row r="42" spans="1:51" s="1" customFormat="1" ht="24" customHeight="1">
      <c r="A42" s="30" t="s">
        <v>84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 t="s">
        <v>85</v>
      </c>
      <c r="P42" s="31"/>
      <c r="Q42" s="31"/>
      <c r="R42" s="31"/>
      <c r="S42" s="31"/>
      <c r="T42" s="25" t="s">
        <v>28</v>
      </c>
      <c r="U42" s="25"/>
      <c r="V42" s="25"/>
      <c r="W42" s="25" t="s">
        <v>28</v>
      </c>
      <c r="X42" s="25"/>
      <c r="Y42" s="25"/>
      <c r="Z42" s="25"/>
      <c r="AA42" s="25"/>
      <c r="AB42" s="25"/>
      <c r="AC42" s="25" t="s">
        <v>28</v>
      </c>
      <c r="AD42" s="25"/>
      <c r="AE42" s="25"/>
      <c r="AF42" s="25"/>
      <c r="AG42" s="25"/>
      <c r="AH42" s="25" t="s">
        <v>28</v>
      </c>
      <c r="AI42" s="25"/>
      <c r="AJ42" s="25"/>
      <c r="AK42" s="25"/>
      <c r="AL42" s="25"/>
      <c r="AM42" s="25" t="s">
        <v>28</v>
      </c>
      <c r="AN42" s="25"/>
      <c r="AO42" s="25"/>
      <c r="AP42" s="25" t="s">
        <v>28</v>
      </c>
      <c r="AQ42" s="25"/>
      <c r="AR42" s="25"/>
      <c r="AS42" s="25"/>
      <c r="AT42" s="25"/>
      <c r="AU42" s="25"/>
      <c r="AV42" s="25" t="s">
        <v>28</v>
      </c>
      <c r="AW42" s="25"/>
      <c r="AX42" s="25"/>
      <c r="AY42" s="8" t="s">
        <v>28</v>
      </c>
    </row>
    <row r="43" spans="1:51" s="1" customFormat="1" ht="13.5" customHeight="1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 t="s">
        <v>87</v>
      </c>
      <c r="P43" s="31"/>
      <c r="Q43" s="31"/>
      <c r="R43" s="31"/>
      <c r="S43" s="31"/>
      <c r="T43" s="25" t="s">
        <v>28</v>
      </c>
      <c r="U43" s="25"/>
      <c r="V43" s="25"/>
      <c r="W43" s="25" t="s">
        <v>28</v>
      </c>
      <c r="X43" s="25"/>
      <c r="Y43" s="25"/>
      <c r="Z43" s="25"/>
      <c r="AA43" s="25"/>
      <c r="AB43" s="25"/>
      <c r="AC43" s="25" t="s">
        <v>28</v>
      </c>
      <c r="AD43" s="25"/>
      <c r="AE43" s="25"/>
      <c r="AF43" s="25"/>
      <c r="AG43" s="25"/>
      <c r="AH43" s="25" t="s">
        <v>28</v>
      </c>
      <c r="AI43" s="25"/>
      <c r="AJ43" s="25"/>
      <c r="AK43" s="25"/>
      <c r="AL43" s="25"/>
      <c r="AM43" s="25" t="s">
        <v>28</v>
      </c>
      <c r="AN43" s="25"/>
      <c r="AO43" s="25"/>
      <c r="AP43" s="25" t="s">
        <v>28</v>
      </c>
      <c r="AQ43" s="25"/>
      <c r="AR43" s="25"/>
      <c r="AS43" s="25"/>
      <c r="AT43" s="25"/>
      <c r="AU43" s="25"/>
      <c r="AV43" s="25" t="s">
        <v>28</v>
      </c>
      <c r="AW43" s="25"/>
      <c r="AX43" s="25"/>
      <c r="AY43" s="8" t="s">
        <v>28</v>
      </c>
    </row>
    <row r="44" spans="1:51" s="1" customFormat="1" ht="13.5" customHeight="1">
      <c r="A44" s="30" t="s">
        <v>88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 t="s">
        <v>89</v>
      </c>
      <c r="P44" s="31"/>
      <c r="Q44" s="31"/>
      <c r="R44" s="31"/>
      <c r="S44" s="31"/>
      <c r="T44" s="25" t="s">
        <v>28</v>
      </c>
      <c r="U44" s="25"/>
      <c r="V44" s="25"/>
      <c r="W44" s="25" t="s">
        <v>28</v>
      </c>
      <c r="X44" s="25"/>
      <c r="Y44" s="25"/>
      <c r="Z44" s="25"/>
      <c r="AA44" s="25"/>
      <c r="AB44" s="25"/>
      <c r="AC44" s="25" t="s">
        <v>28</v>
      </c>
      <c r="AD44" s="25"/>
      <c r="AE44" s="25"/>
      <c r="AF44" s="25"/>
      <c r="AG44" s="25"/>
      <c r="AH44" s="25" t="s">
        <v>28</v>
      </c>
      <c r="AI44" s="25"/>
      <c r="AJ44" s="25"/>
      <c r="AK44" s="25"/>
      <c r="AL44" s="25"/>
      <c r="AM44" s="25" t="s">
        <v>28</v>
      </c>
      <c r="AN44" s="25"/>
      <c r="AO44" s="25"/>
      <c r="AP44" s="25" t="s">
        <v>28</v>
      </c>
      <c r="AQ44" s="25"/>
      <c r="AR44" s="25"/>
      <c r="AS44" s="25"/>
      <c r="AT44" s="25"/>
      <c r="AU44" s="25"/>
      <c r="AV44" s="25" t="s">
        <v>28</v>
      </c>
      <c r="AW44" s="25"/>
      <c r="AX44" s="25"/>
      <c r="AY44" s="8" t="s">
        <v>28</v>
      </c>
    </row>
    <row r="45" spans="1:51" s="1" customFormat="1" ht="13.5" customHeight="1">
      <c r="A45" s="30" t="s">
        <v>90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 t="s">
        <v>91</v>
      </c>
      <c r="P45" s="31"/>
      <c r="Q45" s="31"/>
      <c r="R45" s="31"/>
      <c r="S45" s="31"/>
      <c r="T45" s="25" t="s">
        <v>28</v>
      </c>
      <c r="U45" s="25"/>
      <c r="V45" s="25"/>
      <c r="W45" s="25" t="s">
        <v>28</v>
      </c>
      <c r="X45" s="25"/>
      <c r="Y45" s="25"/>
      <c r="Z45" s="25"/>
      <c r="AA45" s="25"/>
      <c r="AB45" s="25"/>
      <c r="AC45" s="25" t="s">
        <v>28</v>
      </c>
      <c r="AD45" s="25"/>
      <c r="AE45" s="25"/>
      <c r="AF45" s="25"/>
      <c r="AG45" s="25"/>
      <c r="AH45" s="25" t="s">
        <v>28</v>
      </c>
      <c r="AI45" s="25"/>
      <c r="AJ45" s="25"/>
      <c r="AK45" s="25"/>
      <c r="AL45" s="25"/>
      <c r="AM45" s="25" t="s">
        <v>28</v>
      </c>
      <c r="AN45" s="25"/>
      <c r="AO45" s="25"/>
      <c r="AP45" s="25" t="s">
        <v>28</v>
      </c>
      <c r="AQ45" s="25"/>
      <c r="AR45" s="25"/>
      <c r="AS45" s="25"/>
      <c r="AT45" s="25"/>
      <c r="AU45" s="25"/>
      <c r="AV45" s="25" t="s">
        <v>28</v>
      </c>
      <c r="AW45" s="25"/>
      <c r="AX45" s="25"/>
      <c r="AY45" s="8" t="s">
        <v>28</v>
      </c>
    </row>
    <row r="46" spans="1:51" s="1" customFormat="1" ht="33.75" customHeight="1">
      <c r="A46" s="30" t="s">
        <v>92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93</v>
      </c>
      <c r="P46" s="31"/>
      <c r="Q46" s="31"/>
      <c r="R46" s="31"/>
      <c r="S46" s="31"/>
      <c r="T46" s="25" t="s">
        <v>28</v>
      </c>
      <c r="U46" s="25"/>
      <c r="V46" s="25"/>
      <c r="W46" s="25" t="s">
        <v>28</v>
      </c>
      <c r="X46" s="25"/>
      <c r="Y46" s="25"/>
      <c r="Z46" s="25"/>
      <c r="AA46" s="25"/>
      <c r="AB46" s="25"/>
      <c r="AC46" s="25" t="s">
        <v>28</v>
      </c>
      <c r="AD46" s="25"/>
      <c r="AE46" s="25"/>
      <c r="AF46" s="25"/>
      <c r="AG46" s="25"/>
      <c r="AH46" s="25" t="s">
        <v>28</v>
      </c>
      <c r="AI46" s="25"/>
      <c r="AJ46" s="25"/>
      <c r="AK46" s="25"/>
      <c r="AL46" s="25"/>
      <c r="AM46" s="25" t="s">
        <v>28</v>
      </c>
      <c r="AN46" s="25"/>
      <c r="AO46" s="25"/>
      <c r="AP46" s="25" t="s">
        <v>28</v>
      </c>
      <c r="AQ46" s="25"/>
      <c r="AR46" s="25"/>
      <c r="AS46" s="25"/>
      <c r="AT46" s="25"/>
      <c r="AU46" s="25"/>
      <c r="AV46" s="25" t="s">
        <v>28</v>
      </c>
      <c r="AW46" s="25"/>
      <c r="AX46" s="25"/>
      <c r="AY46" s="8" t="s">
        <v>28</v>
      </c>
    </row>
    <row r="47" spans="1:51" s="1" customFormat="1" ht="13.5" customHeight="1">
      <c r="A47" s="30" t="s">
        <v>94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95</v>
      </c>
      <c r="P47" s="31"/>
      <c r="Q47" s="31"/>
      <c r="R47" s="31"/>
      <c r="S47" s="31"/>
      <c r="T47" s="25" t="s">
        <v>28</v>
      </c>
      <c r="U47" s="25"/>
      <c r="V47" s="25"/>
      <c r="W47" s="25" t="s">
        <v>28</v>
      </c>
      <c r="X47" s="25"/>
      <c r="Y47" s="25"/>
      <c r="Z47" s="25"/>
      <c r="AA47" s="25"/>
      <c r="AB47" s="25"/>
      <c r="AC47" s="25" t="s">
        <v>28</v>
      </c>
      <c r="AD47" s="25"/>
      <c r="AE47" s="25"/>
      <c r="AF47" s="25"/>
      <c r="AG47" s="25"/>
      <c r="AH47" s="25" t="s">
        <v>28</v>
      </c>
      <c r="AI47" s="25"/>
      <c r="AJ47" s="25"/>
      <c r="AK47" s="25"/>
      <c r="AL47" s="25"/>
      <c r="AM47" s="25" t="s">
        <v>28</v>
      </c>
      <c r="AN47" s="25"/>
      <c r="AO47" s="25"/>
      <c r="AP47" s="25" t="s">
        <v>28</v>
      </c>
      <c r="AQ47" s="25"/>
      <c r="AR47" s="25"/>
      <c r="AS47" s="25"/>
      <c r="AT47" s="25"/>
      <c r="AU47" s="25"/>
      <c r="AV47" s="25" t="s">
        <v>28</v>
      </c>
      <c r="AW47" s="25"/>
      <c r="AX47" s="25"/>
      <c r="AY47" s="8" t="s">
        <v>28</v>
      </c>
    </row>
    <row r="48" spans="1:51" s="1" customFormat="1" ht="13.5" customHeight="1">
      <c r="A48" s="30" t="s">
        <v>96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 t="s">
        <v>97</v>
      </c>
      <c r="P48" s="31"/>
      <c r="Q48" s="31"/>
      <c r="R48" s="31"/>
      <c r="S48" s="31"/>
      <c r="T48" s="25" t="s">
        <v>28</v>
      </c>
      <c r="U48" s="25"/>
      <c r="V48" s="25"/>
      <c r="W48" s="25" t="s">
        <v>28</v>
      </c>
      <c r="X48" s="25"/>
      <c r="Y48" s="25"/>
      <c r="Z48" s="25"/>
      <c r="AA48" s="25"/>
      <c r="AB48" s="25"/>
      <c r="AC48" s="25" t="s">
        <v>28</v>
      </c>
      <c r="AD48" s="25"/>
      <c r="AE48" s="25"/>
      <c r="AF48" s="25"/>
      <c r="AG48" s="25"/>
      <c r="AH48" s="25" t="s">
        <v>28</v>
      </c>
      <c r="AI48" s="25"/>
      <c r="AJ48" s="25"/>
      <c r="AK48" s="25"/>
      <c r="AL48" s="25"/>
      <c r="AM48" s="25" t="s">
        <v>28</v>
      </c>
      <c r="AN48" s="25"/>
      <c r="AO48" s="25"/>
      <c r="AP48" s="25" t="s">
        <v>28</v>
      </c>
      <c r="AQ48" s="25"/>
      <c r="AR48" s="25"/>
      <c r="AS48" s="25"/>
      <c r="AT48" s="25"/>
      <c r="AU48" s="25"/>
      <c r="AV48" s="25" t="s">
        <v>28</v>
      </c>
      <c r="AW48" s="25"/>
      <c r="AX48" s="25"/>
      <c r="AY48" s="8" t="s">
        <v>28</v>
      </c>
    </row>
    <row r="49" spans="1:51" s="1" customFormat="1" ht="24" customHeight="1">
      <c r="A49" s="30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 t="s">
        <v>99</v>
      </c>
      <c r="P49" s="31"/>
      <c r="Q49" s="31"/>
      <c r="R49" s="31"/>
      <c r="S49" s="31"/>
      <c r="T49" s="25" t="s">
        <v>28</v>
      </c>
      <c r="U49" s="25"/>
      <c r="V49" s="25"/>
      <c r="W49" s="25" t="s">
        <v>28</v>
      </c>
      <c r="X49" s="25"/>
      <c r="Y49" s="25"/>
      <c r="Z49" s="25"/>
      <c r="AA49" s="25"/>
      <c r="AB49" s="25"/>
      <c r="AC49" s="25" t="s">
        <v>28</v>
      </c>
      <c r="AD49" s="25"/>
      <c r="AE49" s="25"/>
      <c r="AF49" s="25"/>
      <c r="AG49" s="25"/>
      <c r="AH49" s="25" t="s">
        <v>28</v>
      </c>
      <c r="AI49" s="25"/>
      <c r="AJ49" s="25"/>
      <c r="AK49" s="25"/>
      <c r="AL49" s="25"/>
      <c r="AM49" s="25" t="s">
        <v>28</v>
      </c>
      <c r="AN49" s="25"/>
      <c r="AO49" s="25"/>
      <c r="AP49" s="25" t="s">
        <v>28</v>
      </c>
      <c r="AQ49" s="25"/>
      <c r="AR49" s="25"/>
      <c r="AS49" s="25"/>
      <c r="AT49" s="25"/>
      <c r="AU49" s="25"/>
      <c r="AV49" s="25" t="s">
        <v>28</v>
      </c>
      <c r="AW49" s="25"/>
      <c r="AX49" s="25"/>
      <c r="AY49" s="8" t="s">
        <v>28</v>
      </c>
    </row>
    <row r="50" spans="1:51" s="1" customFormat="1" ht="33.75" customHeight="1">
      <c r="A50" s="30" t="s">
        <v>100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 t="s">
        <v>101</v>
      </c>
      <c r="P50" s="31"/>
      <c r="Q50" s="31"/>
      <c r="R50" s="31"/>
      <c r="S50" s="31"/>
      <c r="T50" s="25" t="s">
        <v>28</v>
      </c>
      <c r="U50" s="25"/>
      <c r="V50" s="25"/>
      <c r="W50" s="25" t="s">
        <v>28</v>
      </c>
      <c r="X50" s="25"/>
      <c r="Y50" s="25"/>
      <c r="Z50" s="25"/>
      <c r="AA50" s="25"/>
      <c r="AB50" s="25"/>
      <c r="AC50" s="25" t="s">
        <v>28</v>
      </c>
      <c r="AD50" s="25"/>
      <c r="AE50" s="25"/>
      <c r="AF50" s="25"/>
      <c r="AG50" s="25"/>
      <c r="AH50" s="25" t="s">
        <v>28</v>
      </c>
      <c r="AI50" s="25"/>
      <c r="AJ50" s="25"/>
      <c r="AK50" s="25"/>
      <c r="AL50" s="25"/>
      <c r="AM50" s="25" t="s">
        <v>28</v>
      </c>
      <c r="AN50" s="25"/>
      <c r="AO50" s="25"/>
      <c r="AP50" s="25" t="s">
        <v>28</v>
      </c>
      <c r="AQ50" s="25"/>
      <c r="AR50" s="25"/>
      <c r="AS50" s="25"/>
      <c r="AT50" s="25"/>
      <c r="AU50" s="25"/>
      <c r="AV50" s="25" t="s">
        <v>28</v>
      </c>
      <c r="AW50" s="25"/>
      <c r="AX50" s="25"/>
      <c r="AY50" s="8" t="s">
        <v>28</v>
      </c>
    </row>
    <row r="51" spans="1:51" s="1" customFormat="1" ht="24" customHeight="1">
      <c r="A51" s="30" t="s">
        <v>102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 t="s">
        <v>103</v>
      </c>
      <c r="P51" s="31"/>
      <c r="Q51" s="31"/>
      <c r="R51" s="31"/>
      <c r="S51" s="31"/>
      <c r="T51" s="25" t="s">
        <v>28</v>
      </c>
      <c r="U51" s="25"/>
      <c r="V51" s="25"/>
      <c r="W51" s="25" t="s">
        <v>28</v>
      </c>
      <c r="X51" s="25"/>
      <c r="Y51" s="25"/>
      <c r="Z51" s="25"/>
      <c r="AA51" s="25"/>
      <c r="AB51" s="25"/>
      <c r="AC51" s="25" t="s">
        <v>28</v>
      </c>
      <c r="AD51" s="25"/>
      <c r="AE51" s="25"/>
      <c r="AF51" s="25"/>
      <c r="AG51" s="25"/>
      <c r="AH51" s="25" t="s">
        <v>28</v>
      </c>
      <c r="AI51" s="25"/>
      <c r="AJ51" s="25"/>
      <c r="AK51" s="25"/>
      <c r="AL51" s="25"/>
      <c r="AM51" s="25" t="s">
        <v>28</v>
      </c>
      <c r="AN51" s="25"/>
      <c r="AO51" s="25"/>
      <c r="AP51" s="25" t="s">
        <v>28</v>
      </c>
      <c r="AQ51" s="25"/>
      <c r="AR51" s="25"/>
      <c r="AS51" s="25"/>
      <c r="AT51" s="25"/>
      <c r="AU51" s="25"/>
      <c r="AV51" s="25" t="s">
        <v>28</v>
      </c>
      <c r="AW51" s="25"/>
      <c r="AX51" s="25"/>
      <c r="AY51" s="8" t="s">
        <v>28</v>
      </c>
    </row>
    <row r="52" spans="1:51" s="1" customFormat="1" ht="13.5" customHeight="1">
      <c r="A52" s="30" t="s">
        <v>104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 t="s">
        <v>105</v>
      </c>
      <c r="P52" s="31"/>
      <c r="Q52" s="31"/>
      <c r="R52" s="31"/>
      <c r="S52" s="31"/>
      <c r="T52" s="25" t="s">
        <v>28</v>
      </c>
      <c r="U52" s="25"/>
      <c r="V52" s="25"/>
      <c r="W52" s="25" t="s">
        <v>28</v>
      </c>
      <c r="X52" s="25"/>
      <c r="Y52" s="25"/>
      <c r="Z52" s="25"/>
      <c r="AA52" s="25"/>
      <c r="AB52" s="25"/>
      <c r="AC52" s="25" t="s">
        <v>28</v>
      </c>
      <c r="AD52" s="25"/>
      <c r="AE52" s="25"/>
      <c r="AF52" s="25"/>
      <c r="AG52" s="25"/>
      <c r="AH52" s="25" t="s">
        <v>28</v>
      </c>
      <c r="AI52" s="25"/>
      <c r="AJ52" s="25"/>
      <c r="AK52" s="25"/>
      <c r="AL52" s="25"/>
      <c r="AM52" s="25" t="s">
        <v>28</v>
      </c>
      <c r="AN52" s="25"/>
      <c r="AO52" s="25"/>
      <c r="AP52" s="25" t="s">
        <v>28</v>
      </c>
      <c r="AQ52" s="25"/>
      <c r="AR52" s="25"/>
      <c r="AS52" s="25"/>
      <c r="AT52" s="25"/>
      <c r="AU52" s="25"/>
      <c r="AV52" s="25" t="s">
        <v>28</v>
      </c>
      <c r="AW52" s="25"/>
      <c r="AX52" s="25"/>
      <c r="AY52" s="8" t="s">
        <v>28</v>
      </c>
    </row>
    <row r="53" spans="1:51" s="1" customFormat="1" ht="13.5" customHeight="1">
      <c r="A53" s="30" t="s">
        <v>106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 t="s">
        <v>107</v>
      </c>
      <c r="P53" s="31"/>
      <c r="Q53" s="31"/>
      <c r="R53" s="31"/>
      <c r="S53" s="31"/>
      <c r="T53" s="25" t="s">
        <v>28</v>
      </c>
      <c r="U53" s="25"/>
      <c r="V53" s="25"/>
      <c r="W53" s="25" t="s">
        <v>28</v>
      </c>
      <c r="X53" s="25"/>
      <c r="Y53" s="25"/>
      <c r="Z53" s="25"/>
      <c r="AA53" s="25"/>
      <c r="AB53" s="25"/>
      <c r="AC53" s="25" t="s">
        <v>28</v>
      </c>
      <c r="AD53" s="25"/>
      <c r="AE53" s="25"/>
      <c r="AF53" s="25"/>
      <c r="AG53" s="25"/>
      <c r="AH53" s="25" t="s">
        <v>28</v>
      </c>
      <c r="AI53" s="25"/>
      <c r="AJ53" s="25"/>
      <c r="AK53" s="25"/>
      <c r="AL53" s="25"/>
      <c r="AM53" s="25" t="s">
        <v>28</v>
      </c>
      <c r="AN53" s="25"/>
      <c r="AO53" s="25"/>
      <c r="AP53" s="25" t="s">
        <v>28</v>
      </c>
      <c r="AQ53" s="25"/>
      <c r="AR53" s="25"/>
      <c r="AS53" s="25"/>
      <c r="AT53" s="25"/>
      <c r="AU53" s="25"/>
      <c r="AV53" s="25" t="s">
        <v>28</v>
      </c>
      <c r="AW53" s="25"/>
      <c r="AX53" s="25"/>
      <c r="AY53" s="8" t="s">
        <v>28</v>
      </c>
    </row>
    <row r="54" spans="1:51" s="1" customFormat="1" ht="13.5" customHeight="1">
      <c r="A54" s="30" t="s">
        <v>108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 t="s">
        <v>109</v>
      </c>
      <c r="P54" s="31"/>
      <c r="Q54" s="31"/>
      <c r="R54" s="31"/>
      <c r="S54" s="31"/>
      <c r="T54" s="25" t="s">
        <v>28</v>
      </c>
      <c r="U54" s="25"/>
      <c r="V54" s="25"/>
      <c r="W54" s="32">
        <f>239603.43</f>
        <v>239603.43</v>
      </c>
      <c r="X54" s="32"/>
      <c r="Y54" s="32"/>
      <c r="Z54" s="32"/>
      <c r="AA54" s="32"/>
      <c r="AB54" s="32"/>
      <c r="AC54" s="32">
        <f>21597.5</f>
        <v>21597.5</v>
      </c>
      <c r="AD54" s="32"/>
      <c r="AE54" s="32"/>
      <c r="AF54" s="32"/>
      <c r="AG54" s="32"/>
      <c r="AH54" s="32">
        <f>261200.93</f>
        <v>261200.93</v>
      </c>
      <c r="AI54" s="32"/>
      <c r="AJ54" s="32"/>
      <c r="AK54" s="32"/>
      <c r="AL54" s="32"/>
      <c r="AM54" s="25" t="s">
        <v>28</v>
      </c>
      <c r="AN54" s="25"/>
      <c r="AO54" s="25"/>
      <c r="AP54" s="32">
        <f>178592.38</f>
        <v>178592.38</v>
      </c>
      <c r="AQ54" s="32"/>
      <c r="AR54" s="32"/>
      <c r="AS54" s="32"/>
      <c r="AT54" s="32"/>
      <c r="AU54" s="32"/>
      <c r="AV54" s="32">
        <f>34670.18</f>
        <v>34670.18</v>
      </c>
      <c r="AW54" s="32"/>
      <c r="AX54" s="32"/>
      <c r="AY54" s="7">
        <f>213262.56</f>
        <v>213262.56</v>
      </c>
    </row>
    <row r="55" spans="1:51" s="1" customFormat="1" ht="24" customHeight="1">
      <c r="A55" s="30" t="s">
        <v>110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111</v>
      </c>
      <c r="P55" s="31"/>
      <c r="Q55" s="31"/>
      <c r="R55" s="31"/>
      <c r="S55" s="31"/>
      <c r="T55" s="25" t="s">
        <v>28</v>
      </c>
      <c r="U55" s="25"/>
      <c r="V55" s="25"/>
      <c r="W55" s="25" t="s">
        <v>28</v>
      </c>
      <c r="X55" s="25"/>
      <c r="Y55" s="25"/>
      <c r="Z55" s="25"/>
      <c r="AA55" s="25"/>
      <c r="AB55" s="25"/>
      <c r="AC55" s="25" t="s">
        <v>28</v>
      </c>
      <c r="AD55" s="25"/>
      <c r="AE55" s="25"/>
      <c r="AF55" s="25"/>
      <c r="AG55" s="25"/>
      <c r="AH55" s="25" t="s">
        <v>28</v>
      </c>
      <c r="AI55" s="25"/>
      <c r="AJ55" s="25"/>
      <c r="AK55" s="25"/>
      <c r="AL55" s="25"/>
      <c r="AM55" s="25" t="s">
        <v>28</v>
      </c>
      <c r="AN55" s="25"/>
      <c r="AO55" s="25"/>
      <c r="AP55" s="25" t="s">
        <v>28</v>
      </c>
      <c r="AQ55" s="25"/>
      <c r="AR55" s="25"/>
      <c r="AS55" s="25"/>
      <c r="AT55" s="25"/>
      <c r="AU55" s="25"/>
      <c r="AV55" s="25" t="s">
        <v>28</v>
      </c>
      <c r="AW55" s="25"/>
      <c r="AX55" s="25"/>
      <c r="AY55" s="8" t="s">
        <v>28</v>
      </c>
    </row>
    <row r="56" spans="1:51" s="1" customFormat="1" ht="13.5" customHeight="1">
      <c r="A56" s="30" t="s">
        <v>112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 t="s">
        <v>113</v>
      </c>
      <c r="P56" s="31"/>
      <c r="Q56" s="31"/>
      <c r="R56" s="31"/>
      <c r="S56" s="31"/>
      <c r="T56" s="25" t="s">
        <v>28</v>
      </c>
      <c r="U56" s="25"/>
      <c r="V56" s="25"/>
      <c r="W56" s="25" t="s">
        <v>28</v>
      </c>
      <c r="X56" s="25"/>
      <c r="Y56" s="25"/>
      <c r="Z56" s="25"/>
      <c r="AA56" s="25"/>
      <c r="AB56" s="25"/>
      <c r="AC56" s="25" t="s">
        <v>28</v>
      </c>
      <c r="AD56" s="25"/>
      <c r="AE56" s="25"/>
      <c r="AF56" s="25"/>
      <c r="AG56" s="25"/>
      <c r="AH56" s="25" t="s">
        <v>28</v>
      </c>
      <c r="AI56" s="25"/>
      <c r="AJ56" s="25"/>
      <c r="AK56" s="25"/>
      <c r="AL56" s="25"/>
      <c r="AM56" s="25" t="s">
        <v>28</v>
      </c>
      <c r="AN56" s="25"/>
      <c r="AO56" s="25"/>
      <c r="AP56" s="32">
        <f>-1615000</f>
        <v>-1615000</v>
      </c>
      <c r="AQ56" s="32"/>
      <c r="AR56" s="32"/>
      <c r="AS56" s="32"/>
      <c r="AT56" s="32"/>
      <c r="AU56" s="32"/>
      <c r="AV56" s="25" t="s">
        <v>28</v>
      </c>
      <c r="AW56" s="25"/>
      <c r="AX56" s="25"/>
      <c r="AY56" s="7">
        <f>-1615000</f>
        <v>-1615000</v>
      </c>
    </row>
    <row r="57" spans="1:51" s="1" customFormat="1" ht="24" customHeight="1">
      <c r="A57" s="30" t="s">
        <v>114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 t="s">
        <v>115</v>
      </c>
      <c r="P57" s="31"/>
      <c r="Q57" s="31"/>
      <c r="R57" s="31"/>
      <c r="S57" s="31"/>
      <c r="T57" s="25" t="s">
        <v>28</v>
      </c>
      <c r="U57" s="25"/>
      <c r="V57" s="25"/>
      <c r="W57" s="25" t="s">
        <v>28</v>
      </c>
      <c r="X57" s="25"/>
      <c r="Y57" s="25"/>
      <c r="Z57" s="25"/>
      <c r="AA57" s="25"/>
      <c r="AB57" s="25"/>
      <c r="AC57" s="25" t="s">
        <v>28</v>
      </c>
      <c r="AD57" s="25"/>
      <c r="AE57" s="25"/>
      <c r="AF57" s="25"/>
      <c r="AG57" s="25"/>
      <c r="AH57" s="25" t="s">
        <v>28</v>
      </c>
      <c r="AI57" s="25"/>
      <c r="AJ57" s="25"/>
      <c r="AK57" s="25"/>
      <c r="AL57" s="25"/>
      <c r="AM57" s="25" t="s">
        <v>28</v>
      </c>
      <c r="AN57" s="25"/>
      <c r="AO57" s="25"/>
      <c r="AP57" s="25" t="s">
        <v>28</v>
      </c>
      <c r="AQ57" s="25"/>
      <c r="AR57" s="25"/>
      <c r="AS57" s="25"/>
      <c r="AT57" s="25"/>
      <c r="AU57" s="25"/>
      <c r="AV57" s="25" t="s">
        <v>28</v>
      </c>
      <c r="AW57" s="25"/>
      <c r="AX57" s="25"/>
      <c r="AY57" s="8" t="s">
        <v>28</v>
      </c>
    </row>
    <row r="58" spans="1:51" s="1" customFormat="1" ht="24" customHeight="1">
      <c r="A58" s="30" t="s">
        <v>116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 t="s">
        <v>117</v>
      </c>
      <c r="P58" s="31"/>
      <c r="Q58" s="31"/>
      <c r="R58" s="31"/>
      <c r="S58" s="31"/>
      <c r="T58" s="25" t="s">
        <v>28</v>
      </c>
      <c r="U58" s="25"/>
      <c r="V58" s="25"/>
      <c r="W58" s="25" t="s">
        <v>28</v>
      </c>
      <c r="X58" s="25"/>
      <c r="Y58" s="25"/>
      <c r="Z58" s="25"/>
      <c r="AA58" s="25"/>
      <c r="AB58" s="25"/>
      <c r="AC58" s="25" t="s">
        <v>28</v>
      </c>
      <c r="AD58" s="25"/>
      <c r="AE58" s="25"/>
      <c r="AF58" s="25"/>
      <c r="AG58" s="25"/>
      <c r="AH58" s="25" t="s">
        <v>28</v>
      </c>
      <c r="AI58" s="25"/>
      <c r="AJ58" s="25"/>
      <c r="AK58" s="25"/>
      <c r="AL58" s="25"/>
      <c r="AM58" s="25" t="s">
        <v>28</v>
      </c>
      <c r="AN58" s="25"/>
      <c r="AO58" s="25"/>
      <c r="AP58" s="32">
        <f>-1615000</f>
        <v>-1615000</v>
      </c>
      <c r="AQ58" s="32"/>
      <c r="AR58" s="32"/>
      <c r="AS58" s="32"/>
      <c r="AT58" s="32"/>
      <c r="AU58" s="32"/>
      <c r="AV58" s="25" t="s">
        <v>28</v>
      </c>
      <c r="AW58" s="25"/>
      <c r="AX58" s="25"/>
      <c r="AY58" s="7">
        <f>-1615000</f>
        <v>-1615000</v>
      </c>
    </row>
    <row r="59" spans="1:51" s="1" customFormat="1" ht="13.5" customHeight="1">
      <c r="A59" s="30" t="s">
        <v>118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 t="s">
        <v>119</v>
      </c>
      <c r="P59" s="31"/>
      <c r="Q59" s="31"/>
      <c r="R59" s="31"/>
      <c r="S59" s="31"/>
      <c r="T59" s="25" t="s">
        <v>28</v>
      </c>
      <c r="U59" s="25"/>
      <c r="V59" s="25"/>
      <c r="W59" s="25" t="s">
        <v>28</v>
      </c>
      <c r="X59" s="25"/>
      <c r="Y59" s="25"/>
      <c r="Z59" s="25"/>
      <c r="AA59" s="25"/>
      <c r="AB59" s="25"/>
      <c r="AC59" s="25" t="s">
        <v>28</v>
      </c>
      <c r="AD59" s="25"/>
      <c r="AE59" s="25"/>
      <c r="AF59" s="25"/>
      <c r="AG59" s="25"/>
      <c r="AH59" s="25" t="s">
        <v>28</v>
      </c>
      <c r="AI59" s="25"/>
      <c r="AJ59" s="25"/>
      <c r="AK59" s="25"/>
      <c r="AL59" s="25"/>
      <c r="AM59" s="25" t="s">
        <v>28</v>
      </c>
      <c r="AN59" s="25"/>
      <c r="AO59" s="25"/>
      <c r="AP59" s="25" t="s">
        <v>28</v>
      </c>
      <c r="AQ59" s="25"/>
      <c r="AR59" s="25"/>
      <c r="AS59" s="25"/>
      <c r="AT59" s="25"/>
      <c r="AU59" s="25"/>
      <c r="AV59" s="25" t="s">
        <v>28</v>
      </c>
      <c r="AW59" s="25"/>
      <c r="AX59" s="25"/>
      <c r="AY59" s="8" t="s">
        <v>28</v>
      </c>
    </row>
    <row r="60" spans="1:51" s="1" customFormat="1" ht="15" customHeight="1">
      <c r="A60" s="30" t="s">
        <v>120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47" t="s">
        <v>121</v>
      </c>
      <c r="P60" s="47"/>
      <c r="Q60" s="47"/>
      <c r="R60" s="47"/>
      <c r="S60" s="47"/>
      <c r="T60" s="48" t="s">
        <v>28</v>
      </c>
      <c r="U60" s="48"/>
      <c r="V60" s="48"/>
      <c r="W60" s="48" t="s">
        <v>28</v>
      </c>
      <c r="X60" s="48"/>
      <c r="Y60" s="48"/>
      <c r="Z60" s="48"/>
      <c r="AA60" s="48"/>
      <c r="AB60" s="48"/>
      <c r="AC60" s="48" t="s">
        <v>28</v>
      </c>
      <c r="AD60" s="48"/>
      <c r="AE60" s="48"/>
      <c r="AF60" s="48"/>
      <c r="AG60" s="48"/>
      <c r="AH60" s="48" t="s">
        <v>28</v>
      </c>
      <c r="AI60" s="48"/>
      <c r="AJ60" s="48"/>
      <c r="AK60" s="48"/>
      <c r="AL60" s="48"/>
      <c r="AM60" s="48" t="s">
        <v>28</v>
      </c>
      <c r="AN60" s="48"/>
      <c r="AO60" s="48"/>
      <c r="AP60" s="48" t="s">
        <v>28</v>
      </c>
      <c r="AQ60" s="48"/>
      <c r="AR60" s="48"/>
      <c r="AS60" s="48"/>
      <c r="AT60" s="48"/>
      <c r="AU60" s="48"/>
      <c r="AV60" s="48" t="s">
        <v>28</v>
      </c>
      <c r="AW60" s="48"/>
      <c r="AX60" s="48"/>
      <c r="AY60" s="11" t="s">
        <v>28</v>
      </c>
    </row>
    <row r="61" spans="1:51" s="1" customFormat="1" ht="12" customHeight="1">
      <c r="A61" s="61" t="s">
        <v>122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</row>
    <row r="62" spans="1:51" s="1" customFormat="1" ht="13.5" customHeight="1">
      <c r="A62" s="56" t="s">
        <v>32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 t="s">
        <v>33</v>
      </c>
      <c r="P62" s="57"/>
      <c r="Q62" s="57"/>
      <c r="R62" s="57"/>
      <c r="S62" s="57"/>
      <c r="T62" s="51" t="s">
        <v>34</v>
      </c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2" t="s">
        <v>39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</row>
    <row r="63" spans="1:51" s="1" customFormat="1" ht="36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57"/>
      <c r="Q63" s="57"/>
      <c r="R63" s="57"/>
      <c r="S63" s="57"/>
      <c r="T63" s="51" t="s">
        <v>35</v>
      </c>
      <c r="U63" s="51"/>
      <c r="V63" s="51"/>
      <c r="W63" s="51" t="s">
        <v>36</v>
      </c>
      <c r="X63" s="51"/>
      <c r="Y63" s="51"/>
      <c r="Z63" s="51"/>
      <c r="AA63" s="51"/>
      <c r="AB63" s="51"/>
      <c r="AC63" s="51" t="s">
        <v>37</v>
      </c>
      <c r="AD63" s="51"/>
      <c r="AE63" s="51"/>
      <c r="AF63" s="51"/>
      <c r="AG63" s="51"/>
      <c r="AH63" s="51" t="s">
        <v>38</v>
      </c>
      <c r="AI63" s="51"/>
      <c r="AJ63" s="51"/>
      <c r="AK63" s="51"/>
      <c r="AL63" s="51"/>
      <c r="AM63" s="69" t="s">
        <v>35</v>
      </c>
      <c r="AN63" s="69"/>
      <c r="AO63" s="69"/>
      <c r="AP63" s="51" t="s">
        <v>36</v>
      </c>
      <c r="AQ63" s="51"/>
      <c r="AR63" s="51"/>
      <c r="AS63" s="51"/>
      <c r="AT63" s="51"/>
      <c r="AU63" s="51"/>
      <c r="AV63" s="51" t="s">
        <v>37</v>
      </c>
      <c r="AW63" s="51"/>
      <c r="AX63" s="51"/>
      <c r="AY63" s="5" t="s">
        <v>38</v>
      </c>
    </row>
    <row r="64" spans="1:51" s="1" customFormat="1" ht="12.75" customHeight="1">
      <c r="A64" s="50" t="s">
        <v>40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67" t="s">
        <v>41</v>
      </c>
      <c r="P64" s="67"/>
      <c r="Q64" s="67"/>
      <c r="R64" s="67"/>
      <c r="S64" s="67"/>
      <c r="T64" s="67" t="s">
        <v>42</v>
      </c>
      <c r="U64" s="67"/>
      <c r="V64" s="67"/>
      <c r="W64" s="67" t="s">
        <v>43</v>
      </c>
      <c r="X64" s="67"/>
      <c r="Y64" s="67"/>
      <c r="Z64" s="67"/>
      <c r="AA64" s="67"/>
      <c r="AB64" s="67"/>
      <c r="AC64" s="67" t="s">
        <v>44</v>
      </c>
      <c r="AD64" s="67"/>
      <c r="AE64" s="67"/>
      <c r="AF64" s="67"/>
      <c r="AG64" s="67"/>
      <c r="AH64" s="67" t="s">
        <v>45</v>
      </c>
      <c r="AI64" s="67"/>
      <c r="AJ64" s="67"/>
      <c r="AK64" s="67"/>
      <c r="AL64" s="67"/>
      <c r="AM64" s="67" t="s">
        <v>46</v>
      </c>
      <c r="AN64" s="67"/>
      <c r="AO64" s="67"/>
      <c r="AP64" s="67" t="s">
        <v>47</v>
      </c>
      <c r="AQ64" s="67"/>
      <c r="AR64" s="67"/>
      <c r="AS64" s="67"/>
      <c r="AT64" s="67"/>
      <c r="AU64" s="67"/>
      <c r="AV64" s="67" t="s">
        <v>48</v>
      </c>
      <c r="AW64" s="67"/>
      <c r="AX64" s="67"/>
      <c r="AY64" s="6" t="s">
        <v>49</v>
      </c>
    </row>
    <row r="65" spans="1:51" s="1" customFormat="1" ht="15" customHeight="1">
      <c r="A65" s="30" t="s">
        <v>123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68" t="s">
        <v>124</v>
      </c>
      <c r="P65" s="68"/>
      <c r="Q65" s="68"/>
      <c r="R65" s="68"/>
      <c r="S65" s="68"/>
      <c r="T65" s="66" t="s">
        <v>28</v>
      </c>
      <c r="U65" s="66"/>
      <c r="V65" s="66"/>
      <c r="W65" s="66" t="s">
        <v>28</v>
      </c>
      <c r="X65" s="66"/>
      <c r="Y65" s="66"/>
      <c r="Z65" s="66"/>
      <c r="AA65" s="66"/>
      <c r="AB65" s="66"/>
      <c r="AC65" s="66" t="s">
        <v>28</v>
      </c>
      <c r="AD65" s="66"/>
      <c r="AE65" s="66"/>
      <c r="AF65" s="66"/>
      <c r="AG65" s="66"/>
      <c r="AH65" s="66" t="s">
        <v>28</v>
      </c>
      <c r="AI65" s="66"/>
      <c r="AJ65" s="66"/>
      <c r="AK65" s="66"/>
      <c r="AL65" s="66"/>
      <c r="AM65" s="66" t="s">
        <v>28</v>
      </c>
      <c r="AN65" s="66"/>
      <c r="AO65" s="66"/>
      <c r="AP65" s="66" t="s">
        <v>28</v>
      </c>
      <c r="AQ65" s="66"/>
      <c r="AR65" s="66"/>
      <c r="AS65" s="66"/>
      <c r="AT65" s="66"/>
      <c r="AU65" s="66"/>
      <c r="AV65" s="66" t="s">
        <v>28</v>
      </c>
      <c r="AW65" s="66"/>
      <c r="AX65" s="66"/>
      <c r="AY65" s="10" t="s">
        <v>28</v>
      </c>
    </row>
    <row r="66" spans="1:51" s="1" customFormat="1" ht="24" customHeight="1">
      <c r="A66" s="30" t="s">
        <v>125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 t="s">
        <v>126</v>
      </c>
      <c r="P66" s="31"/>
      <c r="Q66" s="31"/>
      <c r="R66" s="31"/>
      <c r="S66" s="31"/>
      <c r="T66" s="25" t="s">
        <v>28</v>
      </c>
      <c r="U66" s="25"/>
      <c r="V66" s="25"/>
      <c r="W66" s="25" t="s">
        <v>28</v>
      </c>
      <c r="X66" s="25"/>
      <c r="Y66" s="25"/>
      <c r="Z66" s="25"/>
      <c r="AA66" s="25"/>
      <c r="AB66" s="25"/>
      <c r="AC66" s="25" t="s">
        <v>28</v>
      </c>
      <c r="AD66" s="25"/>
      <c r="AE66" s="25"/>
      <c r="AF66" s="25"/>
      <c r="AG66" s="25"/>
      <c r="AH66" s="25" t="s">
        <v>28</v>
      </c>
      <c r="AI66" s="25"/>
      <c r="AJ66" s="25"/>
      <c r="AK66" s="25"/>
      <c r="AL66" s="25"/>
      <c r="AM66" s="25" t="s">
        <v>28</v>
      </c>
      <c r="AN66" s="25"/>
      <c r="AO66" s="25"/>
      <c r="AP66" s="25" t="s">
        <v>28</v>
      </c>
      <c r="AQ66" s="25"/>
      <c r="AR66" s="25"/>
      <c r="AS66" s="25"/>
      <c r="AT66" s="25"/>
      <c r="AU66" s="25"/>
      <c r="AV66" s="25" t="s">
        <v>28</v>
      </c>
      <c r="AW66" s="25"/>
      <c r="AX66" s="25"/>
      <c r="AY66" s="8" t="s">
        <v>28</v>
      </c>
    </row>
    <row r="67" spans="1:51" s="1" customFormat="1" ht="24" customHeight="1">
      <c r="A67" s="30" t="s">
        <v>127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65" t="s">
        <v>128</v>
      </c>
      <c r="P67" s="65"/>
      <c r="Q67" s="65"/>
      <c r="R67" s="65"/>
      <c r="S67" s="65"/>
      <c r="T67" s="25" t="s">
        <v>28</v>
      </c>
      <c r="U67" s="25"/>
      <c r="V67" s="25"/>
      <c r="W67" s="25" t="s">
        <v>28</v>
      </c>
      <c r="X67" s="25"/>
      <c r="Y67" s="25"/>
      <c r="Z67" s="25"/>
      <c r="AA67" s="25"/>
      <c r="AB67" s="25"/>
      <c r="AC67" s="25" t="s">
        <v>28</v>
      </c>
      <c r="AD67" s="25"/>
      <c r="AE67" s="25"/>
      <c r="AF67" s="25"/>
      <c r="AG67" s="25"/>
      <c r="AH67" s="25" t="s">
        <v>28</v>
      </c>
      <c r="AI67" s="25"/>
      <c r="AJ67" s="25"/>
      <c r="AK67" s="25"/>
      <c r="AL67" s="25"/>
      <c r="AM67" s="25" t="s">
        <v>28</v>
      </c>
      <c r="AN67" s="25"/>
      <c r="AO67" s="25"/>
      <c r="AP67" s="25" t="s">
        <v>28</v>
      </c>
      <c r="AQ67" s="25"/>
      <c r="AR67" s="25"/>
      <c r="AS67" s="25"/>
      <c r="AT67" s="25"/>
      <c r="AU67" s="25"/>
      <c r="AV67" s="25" t="s">
        <v>28</v>
      </c>
      <c r="AW67" s="25"/>
      <c r="AX67" s="25"/>
      <c r="AY67" s="8" t="s">
        <v>28</v>
      </c>
    </row>
    <row r="68" spans="1:51" s="1" customFormat="1" ht="13.5" customHeight="1">
      <c r="A68" s="30" t="s">
        <v>129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1" t="s">
        <v>130</v>
      </c>
      <c r="P68" s="31"/>
      <c r="Q68" s="31"/>
      <c r="R68" s="31"/>
      <c r="S68" s="31"/>
      <c r="T68" s="25" t="s">
        <v>28</v>
      </c>
      <c r="U68" s="25"/>
      <c r="V68" s="25"/>
      <c r="W68" s="25" t="s">
        <v>28</v>
      </c>
      <c r="X68" s="25"/>
      <c r="Y68" s="25"/>
      <c r="Z68" s="25"/>
      <c r="AA68" s="25"/>
      <c r="AB68" s="25"/>
      <c r="AC68" s="25" t="s">
        <v>28</v>
      </c>
      <c r="AD68" s="25"/>
      <c r="AE68" s="25"/>
      <c r="AF68" s="25"/>
      <c r="AG68" s="25"/>
      <c r="AH68" s="25" t="s">
        <v>28</v>
      </c>
      <c r="AI68" s="25"/>
      <c r="AJ68" s="25"/>
      <c r="AK68" s="25"/>
      <c r="AL68" s="25"/>
      <c r="AM68" s="25" t="s">
        <v>28</v>
      </c>
      <c r="AN68" s="25"/>
      <c r="AO68" s="25"/>
      <c r="AP68" s="25" t="s">
        <v>28</v>
      </c>
      <c r="AQ68" s="25"/>
      <c r="AR68" s="25"/>
      <c r="AS68" s="25"/>
      <c r="AT68" s="25"/>
      <c r="AU68" s="25"/>
      <c r="AV68" s="25" t="s">
        <v>28</v>
      </c>
      <c r="AW68" s="25"/>
      <c r="AX68" s="25"/>
      <c r="AY68" s="8" t="s">
        <v>28</v>
      </c>
    </row>
    <row r="69" spans="1:51" s="1" customFormat="1" ht="13.5" customHeight="1">
      <c r="A69" s="30" t="s">
        <v>131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132</v>
      </c>
      <c r="P69" s="31"/>
      <c r="Q69" s="31"/>
      <c r="R69" s="31"/>
      <c r="S69" s="31"/>
      <c r="T69" s="25" t="s">
        <v>28</v>
      </c>
      <c r="U69" s="25"/>
      <c r="V69" s="25"/>
      <c r="W69" s="25" t="s">
        <v>28</v>
      </c>
      <c r="X69" s="25"/>
      <c r="Y69" s="25"/>
      <c r="Z69" s="25"/>
      <c r="AA69" s="25"/>
      <c r="AB69" s="25"/>
      <c r="AC69" s="25" t="s">
        <v>28</v>
      </c>
      <c r="AD69" s="25"/>
      <c r="AE69" s="25"/>
      <c r="AF69" s="25"/>
      <c r="AG69" s="25"/>
      <c r="AH69" s="25" t="s">
        <v>28</v>
      </c>
      <c r="AI69" s="25"/>
      <c r="AJ69" s="25"/>
      <c r="AK69" s="25"/>
      <c r="AL69" s="25"/>
      <c r="AM69" s="25" t="s">
        <v>28</v>
      </c>
      <c r="AN69" s="25"/>
      <c r="AO69" s="25"/>
      <c r="AP69" s="25" t="s">
        <v>28</v>
      </c>
      <c r="AQ69" s="25"/>
      <c r="AR69" s="25"/>
      <c r="AS69" s="25"/>
      <c r="AT69" s="25"/>
      <c r="AU69" s="25"/>
      <c r="AV69" s="25" t="s">
        <v>28</v>
      </c>
      <c r="AW69" s="25"/>
      <c r="AX69" s="25"/>
      <c r="AY69" s="8" t="s">
        <v>28</v>
      </c>
    </row>
    <row r="70" spans="1:51" s="1" customFormat="1" ht="24" customHeight="1">
      <c r="A70" s="30" t="s">
        <v>133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 t="s">
        <v>134</v>
      </c>
      <c r="P70" s="31"/>
      <c r="Q70" s="31"/>
      <c r="R70" s="31"/>
      <c r="S70" s="31"/>
      <c r="T70" s="25" t="s">
        <v>28</v>
      </c>
      <c r="U70" s="25"/>
      <c r="V70" s="25"/>
      <c r="W70" s="25" t="s">
        <v>28</v>
      </c>
      <c r="X70" s="25"/>
      <c r="Y70" s="25"/>
      <c r="Z70" s="25"/>
      <c r="AA70" s="25"/>
      <c r="AB70" s="25"/>
      <c r="AC70" s="25" t="s">
        <v>28</v>
      </c>
      <c r="AD70" s="25"/>
      <c r="AE70" s="25"/>
      <c r="AF70" s="25"/>
      <c r="AG70" s="25"/>
      <c r="AH70" s="25" t="s">
        <v>28</v>
      </c>
      <c r="AI70" s="25"/>
      <c r="AJ70" s="25"/>
      <c r="AK70" s="25"/>
      <c r="AL70" s="25"/>
      <c r="AM70" s="25" t="s">
        <v>28</v>
      </c>
      <c r="AN70" s="25"/>
      <c r="AO70" s="25"/>
      <c r="AP70" s="25" t="s">
        <v>28</v>
      </c>
      <c r="AQ70" s="25"/>
      <c r="AR70" s="25"/>
      <c r="AS70" s="25"/>
      <c r="AT70" s="25"/>
      <c r="AU70" s="25"/>
      <c r="AV70" s="25" t="s">
        <v>28</v>
      </c>
      <c r="AW70" s="25"/>
      <c r="AX70" s="25"/>
      <c r="AY70" s="8" t="s">
        <v>28</v>
      </c>
    </row>
    <row r="71" spans="1:51" s="1" customFormat="1" ht="13.5" customHeight="1">
      <c r="A71" s="45" t="s">
        <v>135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7" t="s">
        <v>137</v>
      </c>
      <c r="P71" s="47"/>
      <c r="Q71" s="47"/>
      <c r="R71" s="47"/>
      <c r="S71" s="47"/>
      <c r="T71" s="48" t="s">
        <v>28</v>
      </c>
      <c r="U71" s="48"/>
      <c r="V71" s="48"/>
      <c r="W71" s="38">
        <f>426868.43</f>
        <v>426868.43</v>
      </c>
      <c r="X71" s="38"/>
      <c r="Y71" s="38"/>
      <c r="Z71" s="38"/>
      <c r="AA71" s="38"/>
      <c r="AB71" s="38"/>
      <c r="AC71" s="38">
        <f>21597.5</f>
        <v>21597.5</v>
      </c>
      <c r="AD71" s="38"/>
      <c r="AE71" s="38"/>
      <c r="AF71" s="38"/>
      <c r="AG71" s="38"/>
      <c r="AH71" s="38">
        <f>448465.93</f>
        <v>448465.93</v>
      </c>
      <c r="AI71" s="38"/>
      <c r="AJ71" s="38"/>
      <c r="AK71" s="38"/>
      <c r="AL71" s="38"/>
      <c r="AM71" s="48" t="s">
        <v>28</v>
      </c>
      <c r="AN71" s="48"/>
      <c r="AO71" s="48"/>
      <c r="AP71" s="38">
        <f>199084.37</f>
        <v>199084.37</v>
      </c>
      <c r="AQ71" s="38"/>
      <c r="AR71" s="38"/>
      <c r="AS71" s="38"/>
      <c r="AT71" s="38"/>
      <c r="AU71" s="38"/>
      <c r="AV71" s="38">
        <f>34670.18</f>
        <v>34670.18</v>
      </c>
      <c r="AW71" s="38"/>
      <c r="AX71" s="38"/>
      <c r="AY71" s="39">
        <f>233754.55</f>
        <v>233754.55</v>
      </c>
    </row>
    <row r="72" spans="1:51" s="1" customFormat="1" ht="24.75" customHeight="1">
      <c r="A72" s="46" t="s">
        <v>136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7"/>
      <c r="Q72" s="47"/>
      <c r="R72" s="47"/>
      <c r="S72" s="47"/>
      <c r="T72" s="48"/>
      <c r="U72" s="48"/>
      <c r="V72" s="4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48"/>
      <c r="AN72" s="48"/>
      <c r="AO72" s="48"/>
      <c r="AP72" s="38"/>
      <c r="AQ72" s="38"/>
      <c r="AR72" s="38"/>
      <c r="AS72" s="38"/>
      <c r="AT72" s="38"/>
      <c r="AU72" s="38"/>
      <c r="AV72" s="38"/>
      <c r="AW72" s="38"/>
      <c r="AX72" s="38"/>
      <c r="AY72" s="39"/>
    </row>
    <row r="73" spans="1:51" s="1" customFormat="1" ht="13.5" customHeight="1">
      <c r="A73" s="40" t="s">
        <v>138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64" t="s">
        <v>140</v>
      </c>
      <c r="P73" s="64"/>
      <c r="Q73" s="64"/>
      <c r="R73" s="64"/>
      <c r="S73" s="64"/>
      <c r="T73" s="62" t="s">
        <v>28</v>
      </c>
      <c r="U73" s="62"/>
      <c r="V73" s="62"/>
      <c r="W73" s="62" t="s">
        <v>28</v>
      </c>
      <c r="X73" s="62"/>
      <c r="Y73" s="62"/>
      <c r="Z73" s="62"/>
      <c r="AA73" s="62"/>
      <c r="AB73" s="62"/>
      <c r="AC73" s="62" t="s">
        <v>28</v>
      </c>
      <c r="AD73" s="62"/>
      <c r="AE73" s="62"/>
      <c r="AF73" s="62"/>
      <c r="AG73" s="62"/>
      <c r="AH73" s="62" t="s">
        <v>28</v>
      </c>
      <c r="AI73" s="62"/>
      <c r="AJ73" s="62"/>
      <c r="AK73" s="62"/>
      <c r="AL73" s="62"/>
      <c r="AM73" s="62" t="s">
        <v>28</v>
      </c>
      <c r="AN73" s="62"/>
      <c r="AO73" s="62"/>
      <c r="AP73" s="62" t="s">
        <v>28</v>
      </c>
      <c r="AQ73" s="62"/>
      <c r="AR73" s="62"/>
      <c r="AS73" s="62"/>
      <c r="AT73" s="62"/>
      <c r="AU73" s="62"/>
      <c r="AV73" s="62" t="s">
        <v>28</v>
      </c>
      <c r="AW73" s="62"/>
      <c r="AX73" s="62"/>
      <c r="AY73" s="63" t="s">
        <v>28</v>
      </c>
    </row>
    <row r="74" spans="1:51" s="1" customFormat="1" ht="13.5" customHeight="1">
      <c r="A74" s="44" t="s">
        <v>139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64"/>
      <c r="P74" s="64"/>
      <c r="Q74" s="64"/>
      <c r="R74" s="64"/>
      <c r="S74" s="64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3"/>
    </row>
    <row r="75" spans="1:51" s="1" customFormat="1" ht="33.75" customHeight="1">
      <c r="A75" s="30" t="s">
        <v>141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 t="s">
        <v>142</v>
      </c>
      <c r="P75" s="31"/>
      <c r="Q75" s="31"/>
      <c r="R75" s="31"/>
      <c r="S75" s="31"/>
      <c r="T75" s="25" t="s">
        <v>28</v>
      </c>
      <c r="U75" s="25"/>
      <c r="V75" s="25"/>
      <c r="W75" s="25" t="s">
        <v>28</v>
      </c>
      <c r="X75" s="25"/>
      <c r="Y75" s="25"/>
      <c r="Z75" s="25"/>
      <c r="AA75" s="25"/>
      <c r="AB75" s="25"/>
      <c r="AC75" s="25" t="s">
        <v>28</v>
      </c>
      <c r="AD75" s="25"/>
      <c r="AE75" s="25"/>
      <c r="AF75" s="25"/>
      <c r="AG75" s="25"/>
      <c r="AH75" s="25" t="s">
        <v>28</v>
      </c>
      <c r="AI75" s="25"/>
      <c r="AJ75" s="25"/>
      <c r="AK75" s="25"/>
      <c r="AL75" s="25"/>
      <c r="AM75" s="25" t="s">
        <v>28</v>
      </c>
      <c r="AN75" s="25"/>
      <c r="AO75" s="25"/>
      <c r="AP75" s="25" t="s">
        <v>28</v>
      </c>
      <c r="AQ75" s="25"/>
      <c r="AR75" s="25"/>
      <c r="AS75" s="25"/>
      <c r="AT75" s="25"/>
      <c r="AU75" s="25"/>
      <c r="AV75" s="25" t="s">
        <v>28</v>
      </c>
      <c r="AW75" s="25"/>
      <c r="AX75" s="25"/>
      <c r="AY75" s="8" t="s">
        <v>28</v>
      </c>
    </row>
    <row r="76" spans="1:51" s="1" customFormat="1" ht="24" customHeight="1">
      <c r="A76" s="30" t="s">
        <v>143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144</v>
      </c>
      <c r="P76" s="31"/>
      <c r="Q76" s="31"/>
      <c r="R76" s="31"/>
      <c r="S76" s="31"/>
      <c r="T76" s="25" t="s">
        <v>28</v>
      </c>
      <c r="U76" s="25"/>
      <c r="V76" s="25"/>
      <c r="W76" s="25" t="s">
        <v>28</v>
      </c>
      <c r="X76" s="25"/>
      <c r="Y76" s="25"/>
      <c r="Z76" s="25"/>
      <c r="AA76" s="25"/>
      <c r="AB76" s="25"/>
      <c r="AC76" s="25" t="s">
        <v>28</v>
      </c>
      <c r="AD76" s="25"/>
      <c r="AE76" s="25"/>
      <c r="AF76" s="25"/>
      <c r="AG76" s="25"/>
      <c r="AH76" s="25" t="s">
        <v>28</v>
      </c>
      <c r="AI76" s="25"/>
      <c r="AJ76" s="25"/>
      <c r="AK76" s="25"/>
      <c r="AL76" s="25"/>
      <c r="AM76" s="25" t="s">
        <v>28</v>
      </c>
      <c r="AN76" s="25"/>
      <c r="AO76" s="25"/>
      <c r="AP76" s="25" t="s">
        <v>28</v>
      </c>
      <c r="AQ76" s="25"/>
      <c r="AR76" s="25"/>
      <c r="AS76" s="25"/>
      <c r="AT76" s="25"/>
      <c r="AU76" s="25"/>
      <c r="AV76" s="25" t="s">
        <v>28</v>
      </c>
      <c r="AW76" s="25"/>
      <c r="AX76" s="25"/>
      <c r="AY76" s="8" t="s">
        <v>28</v>
      </c>
    </row>
    <row r="77" spans="1:51" s="1" customFormat="1" ht="24" customHeight="1">
      <c r="A77" s="30" t="s">
        <v>145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 t="s">
        <v>146</v>
      </c>
      <c r="P77" s="31"/>
      <c r="Q77" s="31"/>
      <c r="R77" s="31"/>
      <c r="S77" s="31"/>
      <c r="T77" s="25" t="s">
        <v>28</v>
      </c>
      <c r="U77" s="25"/>
      <c r="V77" s="25"/>
      <c r="W77" s="25" t="s">
        <v>28</v>
      </c>
      <c r="X77" s="25"/>
      <c r="Y77" s="25"/>
      <c r="Z77" s="25"/>
      <c r="AA77" s="25"/>
      <c r="AB77" s="25"/>
      <c r="AC77" s="25" t="s">
        <v>28</v>
      </c>
      <c r="AD77" s="25"/>
      <c r="AE77" s="25"/>
      <c r="AF77" s="25"/>
      <c r="AG77" s="25"/>
      <c r="AH77" s="25" t="s">
        <v>28</v>
      </c>
      <c r="AI77" s="25"/>
      <c r="AJ77" s="25"/>
      <c r="AK77" s="25"/>
      <c r="AL77" s="25"/>
      <c r="AM77" s="25" t="s">
        <v>28</v>
      </c>
      <c r="AN77" s="25"/>
      <c r="AO77" s="25"/>
      <c r="AP77" s="25" t="s">
        <v>28</v>
      </c>
      <c r="AQ77" s="25"/>
      <c r="AR77" s="25"/>
      <c r="AS77" s="25"/>
      <c r="AT77" s="25"/>
      <c r="AU77" s="25"/>
      <c r="AV77" s="25" t="s">
        <v>28</v>
      </c>
      <c r="AW77" s="25"/>
      <c r="AX77" s="25"/>
      <c r="AY77" s="8" t="s">
        <v>28</v>
      </c>
    </row>
    <row r="78" spans="1:51" s="1" customFormat="1" ht="24" customHeight="1">
      <c r="A78" s="30" t="s">
        <v>147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 t="s">
        <v>148</v>
      </c>
      <c r="P78" s="31"/>
      <c r="Q78" s="31"/>
      <c r="R78" s="31"/>
      <c r="S78" s="31"/>
      <c r="T78" s="25" t="s">
        <v>28</v>
      </c>
      <c r="U78" s="25"/>
      <c r="V78" s="25"/>
      <c r="W78" s="25" t="s">
        <v>28</v>
      </c>
      <c r="X78" s="25"/>
      <c r="Y78" s="25"/>
      <c r="Z78" s="25"/>
      <c r="AA78" s="25"/>
      <c r="AB78" s="25"/>
      <c r="AC78" s="25" t="s">
        <v>28</v>
      </c>
      <c r="AD78" s="25"/>
      <c r="AE78" s="25"/>
      <c r="AF78" s="25"/>
      <c r="AG78" s="25"/>
      <c r="AH78" s="25" t="s">
        <v>28</v>
      </c>
      <c r="AI78" s="25"/>
      <c r="AJ78" s="25"/>
      <c r="AK78" s="25"/>
      <c r="AL78" s="25"/>
      <c r="AM78" s="25" t="s">
        <v>28</v>
      </c>
      <c r="AN78" s="25"/>
      <c r="AO78" s="25"/>
      <c r="AP78" s="25" t="s">
        <v>28</v>
      </c>
      <c r="AQ78" s="25"/>
      <c r="AR78" s="25"/>
      <c r="AS78" s="25"/>
      <c r="AT78" s="25"/>
      <c r="AU78" s="25"/>
      <c r="AV78" s="25" t="s">
        <v>28</v>
      </c>
      <c r="AW78" s="25"/>
      <c r="AX78" s="25"/>
      <c r="AY78" s="8" t="s">
        <v>28</v>
      </c>
    </row>
    <row r="79" spans="1:51" s="1" customFormat="1" ht="24" customHeight="1">
      <c r="A79" s="30" t="s">
        <v>149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 t="s">
        <v>150</v>
      </c>
      <c r="P79" s="31"/>
      <c r="Q79" s="31"/>
      <c r="R79" s="31"/>
      <c r="S79" s="31"/>
      <c r="T79" s="25" t="s">
        <v>28</v>
      </c>
      <c r="U79" s="25"/>
      <c r="V79" s="25"/>
      <c r="W79" s="25" t="s">
        <v>28</v>
      </c>
      <c r="X79" s="25"/>
      <c r="Y79" s="25"/>
      <c r="Z79" s="25"/>
      <c r="AA79" s="25"/>
      <c r="AB79" s="25"/>
      <c r="AC79" s="25" t="s">
        <v>28</v>
      </c>
      <c r="AD79" s="25"/>
      <c r="AE79" s="25"/>
      <c r="AF79" s="25"/>
      <c r="AG79" s="25"/>
      <c r="AH79" s="25" t="s">
        <v>28</v>
      </c>
      <c r="AI79" s="25"/>
      <c r="AJ79" s="25"/>
      <c r="AK79" s="25"/>
      <c r="AL79" s="25"/>
      <c r="AM79" s="25" t="s">
        <v>28</v>
      </c>
      <c r="AN79" s="25"/>
      <c r="AO79" s="25"/>
      <c r="AP79" s="25" t="s">
        <v>28</v>
      </c>
      <c r="AQ79" s="25"/>
      <c r="AR79" s="25"/>
      <c r="AS79" s="25"/>
      <c r="AT79" s="25"/>
      <c r="AU79" s="25"/>
      <c r="AV79" s="25" t="s">
        <v>28</v>
      </c>
      <c r="AW79" s="25"/>
      <c r="AX79" s="25"/>
      <c r="AY79" s="8" t="s">
        <v>28</v>
      </c>
    </row>
    <row r="80" spans="1:51" s="1" customFormat="1" ht="24" customHeight="1">
      <c r="A80" s="30" t="s">
        <v>151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 t="s">
        <v>152</v>
      </c>
      <c r="P80" s="31"/>
      <c r="Q80" s="31"/>
      <c r="R80" s="31"/>
      <c r="S80" s="31"/>
      <c r="T80" s="25" t="s">
        <v>28</v>
      </c>
      <c r="U80" s="25"/>
      <c r="V80" s="25"/>
      <c r="W80" s="25" t="s">
        <v>28</v>
      </c>
      <c r="X80" s="25"/>
      <c r="Y80" s="25"/>
      <c r="Z80" s="25"/>
      <c r="AA80" s="25"/>
      <c r="AB80" s="25"/>
      <c r="AC80" s="25" t="s">
        <v>28</v>
      </c>
      <c r="AD80" s="25"/>
      <c r="AE80" s="25"/>
      <c r="AF80" s="25"/>
      <c r="AG80" s="25"/>
      <c r="AH80" s="25" t="s">
        <v>28</v>
      </c>
      <c r="AI80" s="25"/>
      <c r="AJ80" s="25"/>
      <c r="AK80" s="25"/>
      <c r="AL80" s="25"/>
      <c r="AM80" s="25" t="s">
        <v>28</v>
      </c>
      <c r="AN80" s="25"/>
      <c r="AO80" s="25"/>
      <c r="AP80" s="25" t="s">
        <v>28</v>
      </c>
      <c r="AQ80" s="25"/>
      <c r="AR80" s="25"/>
      <c r="AS80" s="25"/>
      <c r="AT80" s="25"/>
      <c r="AU80" s="25"/>
      <c r="AV80" s="25" t="s">
        <v>28</v>
      </c>
      <c r="AW80" s="25"/>
      <c r="AX80" s="25"/>
      <c r="AY80" s="8" t="s">
        <v>28</v>
      </c>
    </row>
    <row r="81" spans="1:51" s="1" customFormat="1" ht="13.5" customHeight="1">
      <c r="A81" s="30" t="s">
        <v>153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 t="s">
        <v>154</v>
      </c>
      <c r="P81" s="31"/>
      <c r="Q81" s="31"/>
      <c r="R81" s="31"/>
      <c r="S81" s="31"/>
      <c r="T81" s="25" t="s">
        <v>28</v>
      </c>
      <c r="U81" s="25"/>
      <c r="V81" s="25"/>
      <c r="W81" s="25" t="s">
        <v>28</v>
      </c>
      <c r="X81" s="25"/>
      <c r="Y81" s="25"/>
      <c r="Z81" s="25"/>
      <c r="AA81" s="25"/>
      <c r="AB81" s="25"/>
      <c r="AC81" s="25" t="s">
        <v>28</v>
      </c>
      <c r="AD81" s="25"/>
      <c r="AE81" s="25"/>
      <c r="AF81" s="25"/>
      <c r="AG81" s="25"/>
      <c r="AH81" s="25" t="s">
        <v>28</v>
      </c>
      <c r="AI81" s="25"/>
      <c r="AJ81" s="25"/>
      <c r="AK81" s="25"/>
      <c r="AL81" s="25"/>
      <c r="AM81" s="25" t="s">
        <v>28</v>
      </c>
      <c r="AN81" s="25"/>
      <c r="AO81" s="25"/>
      <c r="AP81" s="25" t="s">
        <v>28</v>
      </c>
      <c r="AQ81" s="25"/>
      <c r="AR81" s="25"/>
      <c r="AS81" s="25"/>
      <c r="AT81" s="25"/>
      <c r="AU81" s="25"/>
      <c r="AV81" s="25" t="s">
        <v>28</v>
      </c>
      <c r="AW81" s="25"/>
      <c r="AX81" s="25"/>
      <c r="AY81" s="8" t="s">
        <v>28</v>
      </c>
    </row>
    <row r="82" spans="1:51" s="1" customFormat="1" ht="13.5" customHeight="1">
      <c r="A82" s="30" t="s">
        <v>155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 t="s">
        <v>156</v>
      </c>
      <c r="P82" s="31"/>
      <c r="Q82" s="31"/>
      <c r="R82" s="31"/>
      <c r="S82" s="31"/>
      <c r="T82" s="25" t="s">
        <v>28</v>
      </c>
      <c r="U82" s="25"/>
      <c r="V82" s="25"/>
      <c r="W82" s="25" t="s">
        <v>28</v>
      </c>
      <c r="X82" s="25"/>
      <c r="Y82" s="25"/>
      <c r="Z82" s="25"/>
      <c r="AA82" s="25"/>
      <c r="AB82" s="25"/>
      <c r="AC82" s="25" t="s">
        <v>28</v>
      </c>
      <c r="AD82" s="25"/>
      <c r="AE82" s="25"/>
      <c r="AF82" s="25"/>
      <c r="AG82" s="25"/>
      <c r="AH82" s="25" t="s">
        <v>28</v>
      </c>
      <c r="AI82" s="25"/>
      <c r="AJ82" s="25"/>
      <c r="AK82" s="25"/>
      <c r="AL82" s="25"/>
      <c r="AM82" s="25" t="s">
        <v>28</v>
      </c>
      <c r="AN82" s="25"/>
      <c r="AO82" s="25"/>
      <c r="AP82" s="25" t="s">
        <v>28</v>
      </c>
      <c r="AQ82" s="25"/>
      <c r="AR82" s="25"/>
      <c r="AS82" s="25"/>
      <c r="AT82" s="25"/>
      <c r="AU82" s="25"/>
      <c r="AV82" s="25" t="s">
        <v>28</v>
      </c>
      <c r="AW82" s="25"/>
      <c r="AX82" s="25"/>
      <c r="AY82" s="8" t="s">
        <v>28</v>
      </c>
    </row>
    <row r="83" spans="1:51" s="1" customFormat="1" ht="24" customHeight="1">
      <c r="A83" s="30" t="s">
        <v>157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1" t="s">
        <v>158</v>
      </c>
      <c r="P83" s="31"/>
      <c r="Q83" s="31"/>
      <c r="R83" s="31"/>
      <c r="S83" s="31"/>
      <c r="T83" s="25" t="s">
        <v>28</v>
      </c>
      <c r="U83" s="25"/>
      <c r="V83" s="25"/>
      <c r="W83" s="25" t="s">
        <v>28</v>
      </c>
      <c r="X83" s="25"/>
      <c r="Y83" s="25"/>
      <c r="Z83" s="25"/>
      <c r="AA83" s="25"/>
      <c r="AB83" s="25"/>
      <c r="AC83" s="25" t="s">
        <v>28</v>
      </c>
      <c r="AD83" s="25"/>
      <c r="AE83" s="25"/>
      <c r="AF83" s="25"/>
      <c r="AG83" s="25"/>
      <c r="AH83" s="25" t="s">
        <v>28</v>
      </c>
      <c r="AI83" s="25"/>
      <c r="AJ83" s="25"/>
      <c r="AK83" s="25"/>
      <c r="AL83" s="25"/>
      <c r="AM83" s="25" t="s">
        <v>28</v>
      </c>
      <c r="AN83" s="25"/>
      <c r="AO83" s="25"/>
      <c r="AP83" s="25" t="s">
        <v>28</v>
      </c>
      <c r="AQ83" s="25"/>
      <c r="AR83" s="25"/>
      <c r="AS83" s="25"/>
      <c r="AT83" s="25"/>
      <c r="AU83" s="25"/>
      <c r="AV83" s="25" t="s">
        <v>28</v>
      </c>
      <c r="AW83" s="25"/>
      <c r="AX83" s="25"/>
      <c r="AY83" s="8" t="s">
        <v>28</v>
      </c>
    </row>
    <row r="84" spans="1:51" s="1" customFormat="1" ht="13.5" customHeight="1">
      <c r="A84" s="30" t="s">
        <v>159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1" t="s">
        <v>160</v>
      </c>
      <c r="P84" s="31"/>
      <c r="Q84" s="31"/>
      <c r="R84" s="31"/>
      <c r="S84" s="31"/>
      <c r="T84" s="25" t="s">
        <v>28</v>
      </c>
      <c r="U84" s="25"/>
      <c r="V84" s="25"/>
      <c r="W84" s="25" t="s">
        <v>28</v>
      </c>
      <c r="X84" s="25"/>
      <c r="Y84" s="25"/>
      <c r="Z84" s="25"/>
      <c r="AA84" s="25"/>
      <c r="AB84" s="25"/>
      <c r="AC84" s="25" t="s">
        <v>28</v>
      </c>
      <c r="AD84" s="25"/>
      <c r="AE84" s="25"/>
      <c r="AF84" s="25"/>
      <c r="AG84" s="25"/>
      <c r="AH84" s="25" t="s">
        <v>28</v>
      </c>
      <c r="AI84" s="25"/>
      <c r="AJ84" s="25"/>
      <c r="AK84" s="25"/>
      <c r="AL84" s="25"/>
      <c r="AM84" s="25" t="s">
        <v>28</v>
      </c>
      <c r="AN84" s="25"/>
      <c r="AO84" s="25"/>
      <c r="AP84" s="25" t="s">
        <v>28</v>
      </c>
      <c r="AQ84" s="25"/>
      <c r="AR84" s="25"/>
      <c r="AS84" s="25"/>
      <c r="AT84" s="25"/>
      <c r="AU84" s="25"/>
      <c r="AV84" s="25" t="s">
        <v>28</v>
      </c>
      <c r="AW84" s="25"/>
      <c r="AX84" s="25"/>
      <c r="AY84" s="8" t="s">
        <v>28</v>
      </c>
    </row>
    <row r="85" spans="1:51" s="1" customFormat="1" ht="24" customHeight="1">
      <c r="A85" s="30" t="s">
        <v>161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1" t="s">
        <v>162</v>
      </c>
      <c r="P85" s="31"/>
      <c r="Q85" s="31"/>
      <c r="R85" s="31"/>
      <c r="S85" s="31"/>
      <c r="T85" s="25" t="s">
        <v>28</v>
      </c>
      <c r="U85" s="25"/>
      <c r="V85" s="25"/>
      <c r="W85" s="25" t="s">
        <v>28</v>
      </c>
      <c r="X85" s="25"/>
      <c r="Y85" s="25"/>
      <c r="Z85" s="25"/>
      <c r="AA85" s="25"/>
      <c r="AB85" s="25"/>
      <c r="AC85" s="25" t="s">
        <v>28</v>
      </c>
      <c r="AD85" s="25"/>
      <c r="AE85" s="25"/>
      <c r="AF85" s="25"/>
      <c r="AG85" s="25"/>
      <c r="AH85" s="25" t="s">
        <v>28</v>
      </c>
      <c r="AI85" s="25"/>
      <c r="AJ85" s="25"/>
      <c r="AK85" s="25"/>
      <c r="AL85" s="25"/>
      <c r="AM85" s="25" t="s">
        <v>28</v>
      </c>
      <c r="AN85" s="25"/>
      <c r="AO85" s="25"/>
      <c r="AP85" s="25" t="s">
        <v>28</v>
      </c>
      <c r="AQ85" s="25"/>
      <c r="AR85" s="25"/>
      <c r="AS85" s="25"/>
      <c r="AT85" s="25"/>
      <c r="AU85" s="25"/>
      <c r="AV85" s="25" t="s">
        <v>28</v>
      </c>
      <c r="AW85" s="25"/>
      <c r="AX85" s="25"/>
      <c r="AY85" s="8" t="s">
        <v>28</v>
      </c>
    </row>
    <row r="86" spans="1:51" s="1" customFormat="1" ht="13.5" customHeight="1">
      <c r="A86" s="30" t="s">
        <v>163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 t="s">
        <v>164</v>
      </c>
      <c r="P86" s="31"/>
      <c r="Q86" s="31"/>
      <c r="R86" s="31"/>
      <c r="S86" s="31"/>
      <c r="T86" s="25" t="s">
        <v>28</v>
      </c>
      <c r="U86" s="25"/>
      <c r="V86" s="25"/>
      <c r="W86" s="25" t="s">
        <v>28</v>
      </c>
      <c r="X86" s="25"/>
      <c r="Y86" s="25"/>
      <c r="Z86" s="25"/>
      <c r="AA86" s="25"/>
      <c r="AB86" s="25"/>
      <c r="AC86" s="25" t="s">
        <v>28</v>
      </c>
      <c r="AD86" s="25"/>
      <c r="AE86" s="25"/>
      <c r="AF86" s="25"/>
      <c r="AG86" s="25"/>
      <c r="AH86" s="25" t="s">
        <v>28</v>
      </c>
      <c r="AI86" s="25"/>
      <c r="AJ86" s="25"/>
      <c r="AK86" s="25"/>
      <c r="AL86" s="25"/>
      <c r="AM86" s="25" t="s">
        <v>28</v>
      </c>
      <c r="AN86" s="25"/>
      <c r="AO86" s="25"/>
      <c r="AP86" s="25" t="s">
        <v>28</v>
      </c>
      <c r="AQ86" s="25"/>
      <c r="AR86" s="25"/>
      <c r="AS86" s="25"/>
      <c r="AT86" s="25"/>
      <c r="AU86" s="25"/>
      <c r="AV86" s="25" t="s">
        <v>28</v>
      </c>
      <c r="AW86" s="25"/>
      <c r="AX86" s="25"/>
      <c r="AY86" s="8" t="s">
        <v>28</v>
      </c>
    </row>
    <row r="87" spans="1:51" s="1" customFormat="1" ht="13.5" customHeight="1">
      <c r="A87" s="30" t="s">
        <v>165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 t="s">
        <v>166</v>
      </c>
      <c r="P87" s="31"/>
      <c r="Q87" s="31"/>
      <c r="R87" s="31"/>
      <c r="S87" s="31"/>
      <c r="T87" s="25" t="s">
        <v>28</v>
      </c>
      <c r="U87" s="25"/>
      <c r="V87" s="25"/>
      <c r="W87" s="25" t="s">
        <v>28</v>
      </c>
      <c r="X87" s="25"/>
      <c r="Y87" s="25"/>
      <c r="Z87" s="25"/>
      <c r="AA87" s="25"/>
      <c r="AB87" s="25"/>
      <c r="AC87" s="25" t="s">
        <v>28</v>
      </c>
      <c r="AD87" s="25"/>
      <c r="AE87" s="25"/>
      <c r="AF87" s="25"/>
      <c r="AG87" s="25"/>
      <c r="AH87" s="25" t="s">
        <v>28</v>
      </c>
      <c r="AI87" s="25"/>
      <c r="AJ87" s="25"/>
      <c r="AK87" s="25"/>
      <c r="AL87" s="25"/>
      <c r="AM87" s="25" t="s">
        <v>28</v>
      </c>
      <c r="AN87" s="25"/>
      <c r="AO87" s="25"/>
      <c r="AP87" s="25" t="s">
        <v>28</v>
      </c>
      <c r="AQ87" s="25"/>
      <c r="AR87" s="25"/>
      <c r="AS87" s="25"/>
      <c r="AT87" s="25"/>
      <c r="AU87" s="25"/>
      <c r="AV87" s="25" t="s">
        <v>28</v>
      </c>
      <c r="AW87" s="25"/>
      <c r="AX87" s="25"/>
      <c r="AY87" s="8" t="s">
        <v>28</v>
      </c>
    </row>
    <row r="88" spans="1:51" s="1" customFormat="1" ht="6" customHeight="1">
      <c r="A88" s="59" t="s">
        <v>0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0" t="s">
        <v>0</v>
      </c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</row>
    <row r="89" spans="1:51" s="1" customFormat="1" ht="12" customHeight="1">
      <c r="A89" s="61" t="s">
        <v>167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</row>
    <row r="90" spans="1:51" s="1" customFormat="1" ht="13.5" customHeight="1">
      <c r="A90" s="56" t="s">
        <v>32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 t="s">
        <v>33</v>
      </c>
      <c r="P90" s="57"/>
      <c r="Q90" s="57"/>
      <c r="R90" s="57"/>
      <c r="S90" s="57"/>
      <c r="T90" s="51" t="s">
        <v>34</v>
      </c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2" t="s">
        <v>39</v>
      </c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</row>
    <row r="91" spans="1:51" s="1" customFormat="1" ht="36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  <c r="P91" s="57"/>
      <c r="Q91" s="57"/>
      <c r="R91" s="57"/>
      <c r="S91" s="57"/>
      <c r="T91" s="51" t="s">
        <v>35</v>
      </c>
      <c r="U91" s="51"/>
      <c r="V91" s="51"/>
      <c r="W91" s="51" t="s">
        <v>36</v>
      </c>
      <c r="X91" s="51"/>
      <c r="Y91" s="51"/>
      <c r="Z91" s="51"/>
      <c r="AA91" s="51"/>
      <c r="AB91" s="51"/>
      <c r="AC91" s="51" t="s">
        <v>37</v>
      </c>
      <c r="AD91" s="51"/>
      <c r="AE91" s="51"/>
      <c r="AF91" s="51"/>
      <c r="AG91" s="51"/>
      <c r="AH91" s="51" t="s">
        <v>38</v>
      </c>
      <c r="AI91" s="51"/>
      <c r="AJ91" s="51"/>
      <c r="AK91" s="51"/>
      <c r="AL91" s="51"/>
      <c r="AM91" s="51" t="s">
        <v>35</v>
      </c>
      <c r="AN91" s="51"/>
      <c r="AO91" s="51"/>
      <c r="AP91" s="51" t="s">
        <v>36</v>
      </c>
      <c r="AQ91" s="51"/>
      <c r="AR91" s="51"/>
      <c r="AS91" s="51"/>
      <c r="AT91" s="51"/>
      <c r="AU91" s="51"/>
      <c r="AV91" s="51" t="s">
        <v>37</v>
      </c>
      <c r="AW91" s="51"/>
      <c r="AX91" s="51"/>
      <c r="AY91" s="5" t="s">
        <v>38</v>
      </c>
    </row>
    <row r="92" spans="1:51" s="1" customFormat="1" ht="13.5" customHeight="1">
      <c r="A92" s="50" t="s">
        <v>40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49" t="s">
        <v>41</v>
      </c>
      <c r="P92" s="49"/>
      <c r="Q92" s="49"/>
      <c r="R92" s="49"/>
      <c r="S92" s="49"/>
      <c r="T92" s="49" t="s">
        <v>42</v>
      </c>
      <c r="U92" s="49"/>
      <c r="V92" s="49"/>
      <c r="W92" s="49" t="s">
        <v>43</v>
      </c>
      <c r="X92" s="49"/>
      <c r="Y92" s="49"/>
      <c r="Z92" s="49"/>
      <c r="AA92" s="49"/>
      <c r="AB92" s="49"/>
      <c r="AC92" s="49" t="s">
        <v>44</v>
      </c>
      <c r="AD92" s="49"/>
      <c r="AE92" s="49"/>
      <c r="AF92" s="49"/>
      <c r="AG92" s="49"/>
      <c r="AH92" s="49" t="s">
        <v>45</v>
      </c>
      <c r="AI92" s="49"/>
      <c r="AJ92" s="49"/>
      <c r="AK92" s="49"/>
      <c r="AL92" s="49"/>
      <c r="AM92" s="49" t="s">
        <v>46</v>
      </c>
      <c r="AN92" s="49"/>
      <c r="AO92" s="49"/>
      <c r="AP92" s="49" t="s">
        <v>47</v>
      </c>
      <c r="AQ92" s="49"/>
      <c r="AR92" s="49"/>
      <c r="AS92" s="49"/>
      <c r="AT92" s="49"/>
      <c r="AU92" s="49"/>
      <c r="AV92" s="49" t="s">
        <v>48</v>
      </c>
      <c r="AW92" s="49"/>
      <c r="AX92" s="49"/>
      <c r="AY92" s="12" t="s">
        <v>49</v>
      </c>
    </row>
    <row r="93" spans="1:51" s="1" customFormat="1" ht="13.5" customHeight="1">
      <c r="A93" s="30" t="s">
        <v>168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1" t="s">
        <v>169</v>
      </c>
      <c r="P93" s="31"/>
      <c r="Q93" s="31"/>
      <c r="R93" s="31"/>
      <c r="S93" s="31"/>
      <c r="T93" s="25" t="s">
        <v>28</v>
      </c>
      <c r="U93" s="25"/>
      <c r="V93" s="25"/>
      <c r="W93" s="32">
        <f>342806.62</f>
        <v>342806.62</v>
      </c>
      <c r="X93" s="32"/>
      <c r="Y93" s="32"/>
      <c r="Z93" s="32"/>
      <c r="AA93" s="32"/>
      <c r="AB93" s="32"/>
      <c r="AC93" s="32">
        <f>12758.42</f>
        <v>12758.42</v>
      </c>
      <c r="AD93" s="32"/>
      <c r="AE93" s="32"/>
      <c r="AF93" s="32"/>
      <c r="AG93" s="32"/>
      <c r="AH93" s="32">
        <f>355565.04</f>
        <v>355565.04</v>
      </c>
      <c r="AI93" s="32"/>
      <c r="AJ93" s="32"/>
      <c r="AK93" s="32"/>
      <c r="AL93" s="32"/>
      <c r="AM93" s="25" t="s">
        <v>28</v>
      </c>
      <c r="AN93" s="25"/>
      <c r="AO93" s="25"/>
      <c r="AP93" s="32">
        <f>643505.13</f>
        <v>643505.13</v>
      </c>
      <c r="AQ93" s="32"/>
      <c r="AR93" s="32"/>
      <c r="AS93" s="32"/>
      <c r="AT93" s="32"/>
      <c r="AU93" s="32"/>
      <c r="AV93" s="32">
        <f>12541.64</f>
        <v>12541.64</v>
      </c>
      <c r="AW93" s="32"/>
      <c r="AX93" s="32"/>
      <c r="AY93" s="7">
        <f>656046.77</f>
        <v>656046.77</v>
      </c>
    </row>
    <row r="94" spans="1:51" s="1" customFormat="1" ht="13.5" customHeight="1">
      <c r="A94" s="30" t="s">
        <v>170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1" t="s">
        <v>171</v>
      </c>
      <c r="P94" s="31"/>
      <c r="Q94" s="31"/>
      <c r="R94" s="31"/>
      <c r="S94" s="31"/>
      <c r="T94" s="25" t="s">
        <v>28</v>
      </c>
      <c r="U94" s="25"/>
      <c r="V94" s="25"/>
      <c r="W94" s="32">
        <f>16336.03</f>
        <v>16336.03</v>
      </c>
      <c r="X94" s="32"/>
      <c r="Y94" s="32"/>
      <c r="Z94" s="32"/>
      <c r="AA94" s="32"/>
      <c r="AB94" s="32"/>
      <c r="AC94" s="32">
        <f>0.52</f>
        <v>0.52</v>
      </c>
      <c r="AD94" s="32"/>
      <c r="AE94" s="32"/>
      <c r="AF94" s="32"/>
      <c r="AG94" s="32"/>
      <c r="AH94" s="32">
        <f>16336.55</f>
        <v>16336.55</v>
      </c>
      <c r="AI94" s="32"/>
      <c r="AJ94" s="32"/>
      <c r="AK94" s="32"/>
      <c r="AL94" s="32"/>
      <c r="AM94" s="25" t="s">
        <v>28</v>
      </c>
      <c r="AN94" s="25"/>
      <c r="AO94" s="25"/>
      <c r="AP94" s="32">
        <f>28013.78</f>
        <v>28013.78</v>
      </c>
      <c r="AQ94" s="32"/>
      <c r="AR94" s="32"/>
      <c r="AS94" s="32"/>
      <c r="AT94" s="32"/>
      <c r="AU94" s="32"/>
      <c r="AV94" s="25" t="s">
        <v>28</v>
      </c>
      <c r="AW94" s="25"/>
      <c r="AX94" s="25"/>
      <c r="AY94" s="7">
        <f>28013.78</f>
        <v>28013.78</v>
      </c>
    </row>
    <row r="95" spans="1:51" s="1" customFormat="1" ht="13.5" customHeight="1">
      <c r="A95" s="30" t="s">
        <v>172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1" t="s">
        <v>173</v>
      </c>
      <c r="P95" s="31"/>
      <c r="Q95" s="31"/>
      <c r="R95" s="31"/>
      <c r="S95" s="31"/>
      <c r="T95" s="25" t="s">
        <v>28</v>
      </c>
      <c r="U95" s="25"/>
      <c r="V95" s="25"/>
      <c r="W95" s="25" t="s">
        <v>28</v>
      </c>
      <c r="X95" s="25"/>
      <c r="Y95" s="25"/>
      <c r="Z95" s="25"/>
      <c r="AA95" s="25"/>
      <c r="AB95" s="25"/>
      <c r="AC95" s="25" t="s">
        <v>28</v>
      </c>
      <c r="AD95" s="25"/>
      <c r="AE95" s="25"/>
      <c r="AF95" s="25"/>
      <c r="AG95" s="25"/>
      <c r="AH95" s="25" t="s">
        <v>28</v>
      </c>
      <c r="AI95" s="25"/>
      <c r="AJ95" s="25"/>
      <c r="AK95" s="25"/>
      <c r="AL95" s="25"/>
      <c r="AM95" s="25" t="s">
        <v>28</v>
      </c>
      <c r="AN95" s="25"/>
      <c r="AO95" s="25"/>
      <c r="AP95" s="25" t="s">
        <v>28</v>
      </c>
      <c r="AQ95" s="25"/>
      <c r="AR95" s="25"/>
      <c r="AS95" s="25"/>
      <c r="AT95" s="25"/>
      <c r="AU95" s="25"/>
      <c r="AV95" s="25" t="s">
        <v>28</v>
      </c>
      <c r="AW95" s="25"/>
      <c r="AX95" s="25"/>
      <c r="AY95" s="8" t="s">
        <v>28</v>
      </c>
    </row>
    <row r="96" spans="1:51" s="1" customFormat="1" ht="24" customHeight="1">
      <c r="A96" s="30" t="s">
        <v>174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1" t="s">
        <v>175</v>
      </c>
      <c r="P96" s="31"/>
      <c r="Q96" s="31"/>
      <c r="R96" s="31"/>
      <c r="S96" s="31"/>
      <c r="T96" s="25" t="s">
        <v>28</v>
      </c>
      <c r="U96" s="25"/>
      <c r="V96" s="25"/>
      <c r="W96" s="25" t="s">
        <v>28</v>
      </c>
      <c r="X96" s="25"/>
      <c r="Y96" s="25"/>
      <c r="Z96" s="25"/>
      <c r="AA96" s="25"/>
      <c r="AB96" s="25"/>
      <c r="AC96" s="25" t="s">
        <v>28</v>
      </c>
      <c r="AD96" s="25"/>
      <c r="AE96" s="25"/>
      <c r="AF96" s="25"/>
      <c r="AG96" s="25"/>
      <c r="AH96" s="25" t="s">
        <v>28</v>
      </c>
      <c r="AI96" s="25"/>
      <c r="AJ96" s="25"/>
      <c r="AK96" s="25"/>
      <c r="AL96" s="25"/>
      <c r="AM96" s="25" t="s">
        <v>28</v>
      </c>
      <c r="AN96" s="25"/>
      <c r="AO96" s="25"/>
      <c r="AP96" s="25" t="s">
        <v>28</v>
      </c>
      <c r="AQ96" s="25"/>
      <c r="AR96" s="25"/>
      <c r="AS96" s="25"/>
      <c r="AT96" s="25"/>
      <c r="AU96" s="25"/>
      <c r="AV96" s="25" t="s">
        <v>28</v>
      </c>
      <c r="AW96" s="25"/>
      <c r="AX96" s="25"/>
      <c r="AY96" s="8" t="s">
        <v>28</v>
      </c>
    </row>
    <row r="97" spans="1:51" s="1" customFormat="1" ht="24" customHeight="1">
      <c r="A97" s="30" t="s">
        <v>176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1" t="s">
        <v>177</v>
      </c>
      <c r="P97" s="31"/>
      <c r="Q97" s="31"/>
      <c r="R97" s="31"/>
      <c r="S97" s="31"/>
      <c r="T97" s="25" t="s">
        <v>28</v>
      </c>
      <c r="U97" s="25"/>
      <c r="V97" s="25"/>
      <c r="W97" s="25" t="s">
        <v>28</v>
      </c>
      <c r="X97" s="25"/>
      <c r="Y97" s="25"/>
      <c r="Z97" s="25"/>
      <c r="AA97" s="25"/>
      <c r="AB97" s="25"/>
      <c r="AC97" s="25" t="s">
        <v>28</v>
      </c>
      <c r="AD97" s="25"/>
      <c r="AE97" s="25"/>
      <c r="AF97" s="25"/>
      <c r="AG97" s="25"/>
      <c r="AH97" s="25" t="s">
        <v>28</v>
      </c>
      <c r="AI97" s="25"/>
      <c r="AJ97" s="25"/>
      <c r="AK97" s="25"/>
      <c r="AL97" s="25"/>
      <c r="AM97" s="25" t="s">
        <v>28</v>
      </c>
      <c r="AN97" s="25"/>
      <c r="AO97" s="25"/>
      <c r="AP97" s="25" t="s">
        <v>28</v>
      </c>
      <c r="AQ97" s="25"/>
      <c r="AR97" s="25"/>
      <c r="AS97" s="25"/>
      <c r="AT97" s="25"/>
      <c r="AU97" s="25"/>
      <c r="AV97" s="25" t="s">
        <v>28</v>
      </c>
      <c r="AW97" s="25"/>
      <c r="AX97" s="25"/>
      <c r="AY97" s="8" t="s">
        <v>28</v>
      </c>
    </row>
    <row r="98" spans="1:51" s="1" customFormat="1" ht="24" customHeight="1">
      <c r="A98" s="30" t="s">
        <v>178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1" t="s">
        <v>179</v>
      </c>
      <c r="P98" s="31"/>
      <c r="Q98" s="31"/>
      <c r="R98" s="31"/>
      <c r="S98" s="31"/>
      <c r="T98" s="25" t="s">
        <v>28</v>
      </c>
      <c r="U98" s="25"/>
      <c r="V98" s="25"/>
      <c r="W98" s="25" t="s">
        <v>28</v>
      </c>
      <c r="X98" s="25"/>
      <c r="Y98" s="25"/>
      <c r="Z98" s="25"/>
      <c r="AA98" s="25"/>
      <c r="AB98" s="25"/>
      <c r="AC98" s="25" t="s">
        <v>28</v>
      </c>
      <c r="AD98" s="25"/>
      <c r="AE98" s="25"/>
      <c r="AF98" s="25"/>
      <c r="AG98" s="25"/>
      <c r="AH98" s="25" t="s">
        <v>28</v>
      </c>
      <c r="AI98" s="25"/>
      <c r="AJ98" s="25"/>
      <c r="AK98" s="25"/>
      <c r="AL98" s="25"/>
      <c r="AM98" s="25" t="s">
        <v>28</v>
      </c>
      <c r="AN98" s="25"/>
      <c r="AO98" s="25"/>
      <c r="AP98" s="25" t="s">
        <v>28</v>
      </c>
      <c r="AQ98" s="25"/>
      <c r="AR98" s="25"/>
      <c r="AS98" s="25"/>
      <c r="AT98" s="25"/>
      <c r="AU98" s="25"/>
      <c r="AV98" s="25" t="s">
        <v>28</v>
      </c>
      <c r="AW98" s="25"/>
      <c r="AX98" s="25"/>
      <c r="AY98" s="8" t="s">
        <v>28</v>
      </c>
    </row>
    <row r="99" spans="1:51" s="1" customFormat="1" ht="13.5" customHeight="1">
      <c r="A99" s="30" t="s">
        <v>180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1" t="s">
        <v>181</v>
      </c>
      <c r="P99" s="31"/>
      <c r="Q99" s="31"/>
      <c r="R99" s="31"/>
      <c r="S99" s="31"/>
      <c r="T99" s="25" t="s">
        <v>28</v>
      </c>
      <c r="U99" s="25"/>
      <c r="V99" s="25"/>
      <c r="W99" s="25" t="s">
        <v>28</v>
      </c>
      <c r="X99" s="25"/>
      <c r="Y99" s="25"/>
      <c r="Z99" s="25"/>
      <c r="AA99" s="25"/>
      <c r="AB99" s="25"/>
      <c r="AC99" s="25" t="s">
        <v>28</v>
      </c>
      <c r="AD99" s="25"/>
      <c r="AE99" s="25"/>
      <c r="AF99" s="25"/>
      <c r="AG99" s="25"/>
      <c r="AH99" s="25" t="s">
        <v>28</v>
      </c>
      <c r="AI99" s="25"/>
      <c r="AJ99" s="25"/>
      <c r="AK99" s="25"/>
      <c r="AL99" s="25"/>
      <c r="AM99" s="25" t="s">
        <v>28</v>
      </c>
      <c r="AN99" s="25"/>
      <c r="AO99" s="25"/>
      <c r="AP99" s="25" t="s">
        <v>28</v>
      </c>
      <c r="AQ99" s="25"/>
      <c r="AR99" s="25"/>
      <c r="AS99" s="25"/>
      <c r="AT99" s="25"/>
      <c r="AU99" s="25"/>
      <c r="AV99" s="25" t="s">
        <v>28</v>
      </c>
      <c r="AW99" s="25"/>
      <c r="AX99" s="25"/>
      <c r="AY99" s="8" t="s">
        <v>28</v>
      </c>
    </row>
    <row r="100" spans="1:51" s="1" customFormat="1" ht="13.5" customHeight="1">
      <c r="A100" s="30" t="s">
        <v>182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1" t="s">
        <v>183</v>
      </c>
      <c r="P100" s="31"/>
      <c r="Q100" s="31"/>
      <c r="R100" s="31"/>
      <c r="S100" s="31"/>
      <c r="T100" s="25" t="s">
        <v>28</v>
      </c>
      <c r="U100" s="25"/>
      <c r="V100" s="25"/>
      <c r="W100" s="25" t="s">
        <v>28</v>
      </c>
      <c r="X100" s="25"/>
      <c r="Y100" s="25"/>
      <c r="Z100" s="25"/>
      <c r="AA100" s="25"/>
      <c r="AB100" s="25"/>
      <c r="AC100" s="25" t="s">
        <v>28</v>
      </c>
      <c r="AD100" s="25"/>
      <c r="AE100" s="25"/>
      <c r="AF100" s="25"/>
      <c r="AG100" s="25"/>
      <c r="AH100" s="25" t="s">
        <v>28</v>
      </c>
      <c r="AI100" s="25"/>
      <c r="AJ100" s="25"/>
      <c r="AK100" s="25"/>
      <c r="AL100" s="25"/>
      <c r="AM100" s="25" t="s">
        <v>28</v>
      </c>
      <c r="AN100" s="25"/>
      <c r="AO100" s="25"/>
      <c r="AP100" s="25" t="s">
        <v>28</v>
      </c>
      <c r="AQ100" s="25"/>
      <c r="AR100" s="25"/>
      <c r="AS100" s="25"/>
      <c r="AT100" s="25"/>
      <c r="AU100" s="25"/>
      <c r="AV100" s="25" t="s">
        <v>28</v>
      </c>
      <c r="AW100" s="25"/>
      <c r="AX100" s="25"/>
      <c r="AY100" s="8" t="s">
        <v>28</v>
      </c>
    </row>
    <row r="101" spans="1:51" s="1" customFormat="1" ht="13.5" customHeight="1">
      <c r="A101" s="30" t="s">
        <v>184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1" t="s">
        <v>185</v>
      </c>
      <c r="P101" s="31"/>
      <c r="Q101" s="31"/>
      <c r="R101" s="31"/>
      <c r="S101" s="31"/>
      <c r="T101" s="25" t="s">
        <v>28</v>
      </c>
      <c r="U101" s="25"/>
      <c r="V101" s="25"/>
      <c r="W101" s="32">
        <f>-137379</f>
        <v>-137379</v>
      </c>
      <c r="X101" s="32"/>
      <c r="Y101" s="32"/>
      <c r="Z101" s="32"/>
      <c r="AA101" s="32"/>
      <c r="AB101" s="32"/>
      <c r="AC101" s="25" t="s">
        <v>28</v>
      </c>
      <c r="AD101" s="25"/>
      <c r="AE101" s="25"/>
      <c r="AF101" s="25"/>
      <c r="AG101" s="25"/>
      <c r="AH101" s="32">
        <f>-137379</f>
        <v>-137379</v>
      </c>
      <c r="AI101" s="32"/>
      <c r="AJ101" s="32"/>
      <c r="AK101" s="32"/>
      <c r="AL101" s="32"/>
      <c r="AM101" s="25" t="s">
        <v>28</v>
      </c>
      <c r="AN101" s="25"/>
      <c r="AO101" s="25"/>
      <c r="AP101" s="32">
        <f>-1633851.99</f>
        <v>-1633851.99</v>
      </c>
      <c r="AQ101" s="32"/>
      <c r="AR101" s="32"/>
      <c r="AS101" s="32"/>
      <c r="AT101" s="32"/>
      <c r="AU101" s="32"/>
      <c r="AV101" s="25" t="s">
        <v>28</v>
      </c>
      <c r="AW101" s="25"/>
      <c r="AX101" s="25"/>
      <c r="AY101" s="7">
        <f>-1633851.99</f>
        <v>-1633851.99</v>
      </c>
    </row>
    <row r="102" spans="1:51" s="1" customFormat="1" ht="24" customHeight="1">
      <c r="A102" s="30" t="s">
        <v>186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1" t="s">
        <v>187</v>
      </c>
      <c r="P102" s="31"/>
      <c r="Q102" s="31"/>
      <c r="R102" s="31"/>
      <c r="S102" s="31"/>
      <c r="T102" s="25" t="s">
        <v>28</v>
      </c>
      <c r="U102" s="25"/>
      <c r="V102" s="25"/>
      <c r="W102" s="25" t="s">
        <v>28</v>
      </c>
      <c r="X102" s="25"/>
      <c r="Y102" s="25"/>
      <c r="Z102" s="25"/>
      <c r="AA102" s="25"/>
      <c r="AB102" s="25"/>
      <c r="AC102" s="25" t="s">
        <v>28</v>
      </c>
      <c r="AD102" s="25"/>
      <c r="AE102" s="25"/>
      <c r="AF102" s="25"/>
      <c r="AG102" s="25"/>
      <c r="AH102" s="25" t="s">
        <v>28</v>
      </c>
      <c r="AI102" s="25"/>
      <c r="AJ102" s="25"/>
      <c r="AK102" s="25"/>
      <c r="AL102" s="25"/>
      <c r="AM102" s="25" t="s">
        <v>28</v>
      </c>
      <c r="AN102" s="25"/>
      <c r="AO102" s="25"/>
      <c r="AP102" s="25" t="s">
        <v>28</v>
      </c>
      <c r="AQ102" s="25"/>
      <c r="AR102" s="25"/>
      <c r="AS102" s="25"/>
      <c r="AT102" s="25"/>
      <c r="AU102" s="25"/>
      <c r="AV102" s="25" t="s">
        <v>28</v>
      </c>
      <c r="AW102" s="25"/>
      <c r="AX102" s="25"/>
      <c r="AY102" s="8" t="s">
        <v>28</v>
      </c>
    </row>
    <row r="103" spans="1:51" s="1" customFormat="1" ht="24" customHeight="1">
      <c r="A103" s="30" t="s">
        <v>188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1" t="s">
        <v>189</v>
      </c>
      <c r="P103" s="31"/>
      <c r="Q103" s="31"/>
      <c r="R103" s="31"/>
      <c r="S103" s="31"/>
      <c r="T103" s="25" t="s">
        <v>28</v>
      </c>
      <c r="U103" s="25"/>
      <c r="V103" s="25"/>
      <c r="W103" s="25" t="s">
        <v>28</v>
      </c>
      <c r="X103" s="25"/>
      <c r="Y103" s="25"/>
      <c r="Z103" s="25"/>
      <c r="AA103" s="25"/>
      <c r="AB103" s="25"/>
      <c r="AC103" s="25" t="s">
        <v>28</v>
      </c>
      <c r="AD103" s="25"/>
      <c r="AE103" s="25"/>
      <c r="AF103" s="25"/>
      <c r="AG103" s="25"/>
      <c r="AH103" s="25" t="s">
        <v>28</v>
      </c>
      <c r="AI103" s="25"/>
      <c r="AJ103" s="25"/>
      <c r="AK103" s="25"/>
      <c r="AL103" s="25"/>
      <c r="AM103" s="25" t="s">
        <v>28</v>
      </c>
      <c r="AN103" s="25"/>
      <c r="AO103" s="25"/>
      <c r="AP103" s="25" t="s">
        <v>28</v>
      </c>
      <c r="AQ103" s="25"/>
      <c r="AR103" s="25"/>
      <c r="AS103" s="25"/>
      <c r="AT103" s="25"/>
      <c r="AU103" s="25"/>
      <c r="AV103" s="25" t="s">
        <v>28</v>
      </c>
      <c r="AW103" s="25"/>
      <c r="AX103" s="25"/>
      <c r="AY103" s="8" t="s">
        <v>28</v>
      </c>
    </row>
    <row r="104" spans="1:51" s="1" customFormat="1" ht="13.5" customHeight="1">
      <c r="A104" s="30" t="s">
        <v>190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1" t="s">
        <v>191</v>
      </c>
      <c r="P104" s="31"/>
      <c r="Q104" s="31"/>
      <c r="R104" s="31"/>
      <c r="S104" s="31"/>
      <c r="T104" s="25" t="s">
        <v>28</v>
      </c>
      <c r="U104" s="25"/>
      <c r="V104" s="25"/>
      <c r="W104" s="25" t="s">
        <v>28</v>
      </c>
      <c r="X104" s="25"/>
      <c r="Y104" s="25"/>
      <c r="Z104" s="25"/>
      <c r="AA104" s="25"/>
      <c r="AB104" s="25"/>
      <c r="AC104" s="25" t="s">
        <v>28</v>
      </c>
      <c r="AD104" s="25"/>
      <c r="AE104" s="25"/>
      <c r="AF104" s="25"/>
      <c r="AG104" s="25"/>
      <c r="AH104" s="25" t="s">
        <v>28</v>
      </c>
      <c r="AI104" s="25"/>
      <c r="AJ104" s="25"/>
      <c r="AK104" s="25"/>
      <c r="AL104" s="25"/>
      <c r="AM104" s="25" t="s">
        <v>28</v>
      </c>
      <c r="AN104" s="25"/>
      <c r="AO104" s="25"/>
      <c r="AP104" s="25" t="s">
        <v>28</v>
      </c>
      <c r="AQ104" s="25"/>
      <c r="AR104" s="25"/>
      <c r="AS104" s="25"/>
      <c r="AT104" s="25"/>
      <c r="AU104" s="25"/>
      <c r="AV104" s="25" t="s">
        <v>28</v>
      </c>
      <c r="AW104" s="25"/>
      <c r="AX104" s="25"/>
      <c r="AY104" s="8" t="s">
        <v>28</v>
      </c>
    </row>
    <row r="105" spans="1:51" s="1" customFormat="1" ht="13.5" customHeight="1">
      <c r="A105" s="30" t="s">
        <v>192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1" t="s">
        <v>193</v>
      </c>
      <c r="P105" s="31"/>
      <c r="Q105" s="31"/>
      <c r="R105" s="31"/>
      <c r="S105" s="31"/>
      <c r="T105" s="36" t="s">
        <v>194</v>
      </c>
      <c r="U105" s="36"/>
      <c r="V105" s="36"/>
      <c r="W105" s="32">
        <f>-26286137.96</f>
        <v>-26286137.96</v>
      </c>
      <c r="X105" s="32"/>
      <c r="Y105" s="32"/>
      <c r="Z105" s="32"/>
      <c r="AA105" s="32"/>
      <c r="AB105" s="32"/>
      <c r="AC105" s="25" t="s">
        <v>28</v>
      </c>
      <c r="AD105" s="25"/>
      <c r="AE105" s="25"/>
      <c r="AF105" s="25"/>
      <c r="AG105" s="25"/>
      <c r="AH105" s="32">
        <f>-26286137.96</f>
        <v>-26286137.96</v>
      </c>
      <c r="AI105" s="32"/>
      <c r="AJ105" s="32"/>
      <c r="AK105" s="32"/>
      <c r="AL105" s="32"/>
      <c r="AM105" s="36" t="s">
        <v>194</v>
      </c>
      <c r="AN105" s="36"/>
      <c r="AO105" s="36"/>
      <c r="AP105" s="32">
        <f>-27901137.96</f>
        <v>-27901137.96</v>
      </c>
      <c r="AQ105" s="32"/>
      <c r="AR105" s="32"/>
      <c r="AS105" s="32"/>
      <c r="AT105" s="32"/>
      <c r="AU105" s="32"/>
      <c r="AV105" s="25" t="s">
        <v>28</v>
      </c>
      <c r="AW105" s="25"/>
      <c r="AX105" s="25"/>
      <c r="AY105" s="7">
        <f>-27901137.96</f>
        <v>-27901137.96</v>
      </c>
    </row>
    <row r="106" spans="1:51" s="1" customFormat="1" ht="13.5" customHeight="1">
      <c r="A106" s="30" t="s">
        <v>195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1" t="s">
        <v>196</v>
      </c>
      <c r="P106" s="31"/>
      <c r="Q106" s="31"/>
      <c r="R106" s="31"/>
      <c r="S106" s="31"/>
      <c r="T106" s="36" t="s">
        <v>194</v>
      </c>
      <c r="U106" s="36"/>
      <c r="V106" s="36"/>
      <c r="W106" s="32">
        <f>26148758.96</f>
        <v>26148758.96</v>
      </c>
      <c r="X106" s="32"/>
      <c r="Y106" s="32"/>
      <c r="Z106" s="32"/>
      <c r="AA106" s="32"/>
      <c r="AB106" s="32"/>
      <c r="AC106" s="25" t="s">
        <v>28</v>
      </c>
      <c r="AD106" s="25"/>
      <c r="AE106" s="25"/>
      <c r="AF106" s="25"/>
      <c r="AG106" s="25"/>
      <c r="AH106" s="32">
        <f>26148758.96</f>
        <v>26148758.96</v>
      </c>
      <c r="AI106" s="32"/>
      <c r="AJ106" s="32"/>
      <c r="AK106" s="32"/>
      <c r="AL106" s="32"/>
      <c r="AM106" s="33" t="s">
        <v>194</v>
      </c>
      <c r="AN106" s="33"/>
      <c r="AO106" s="33"/>
      <c r="AP106" s="32">
        <f>26267285.97</f>
        <v>26267285.97</v>
      </c>
      <c r="AQ106" s="32"/>
      <c r="AR106" s="32"/>
      <c r="AS106" s="32"/>
      <c r="AT106" s="32"/>
      <c r="AU106" s="32"/>
      <c r="AV106" s="25" t="s">
        <v>28</v>
      </c>
      <c r="AW106" s="25"/>
      <c r="AX106" s="25"/>
      <c r="AY106" s="7">
        <f>26267285.97</f>
        <v>26267285.97</v>
      </c>
    </row>
    <row r="107" spans="1:51" s="1" customFormat="1" ht="13.5" customHeight="1">
      <c r="A107" s="30" t="s">
        <v>197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1" t="s">
        <v>198</v>
      </c>
      <c r="P107" s="31"/>
      <c r="Q107" s="31"/>
      <c r="R107" s="31"/>
      <c r="S107" s="31"/>
      <c r="T107" s="36" t="s">
        <v>194</v>
      </c>
      <c r="U107" s="36"/>
      <c r="V107" s="36"/>
      <c r="W107" s="32">
        <f>-137379</f>
        <v>-137379</v>
      </c>
      <c r="X107" s="32"/>
      <c r="Y107" s="32"/>
      <c r="Z107" s="32"/>
      <c r="AA107" s="32"/>
      <c r="AB107" s="32"/>
      <c r="AC107" s="25" t="s">
        <v>28</v>
      </c>
      <c r="AD107" s="25"/>
      <c r="AE107" s="25"/>
      <c r="AF107" s="25"/>
      <c r="AG107" s="25"/>
      <c r="AH107" s="32">
        <f>-137379</f>
        <v>-137379</v>
      </c>
      <c r="AI107" s="32"/>
      <c r="AJ107" s="32"/>
      <c r="AK107" s="32"/>
      <c r="AL107" s="32"/>
      <c r="AM107" s="36" t="s">
        <v>194</v>
      </c>
      <c r="AN107" s="36"/>
      <c r="AO107" s="36"/>
      <c r="AP107" s="32">
        <f>-1633851.99</f>
        <v>-1633851.99</v>
      </c>
      <c r="AQ107" s="32"/>
      <c r="AR107" s="32"/>
      <c r="AS107" s="32"/>
      <c r="AT107" s="32"/>
      <c r="AU107" s="32"/>
      <c r="AV107" s="25" t="s">
        <v>28</v>
      </c>
      <c r="AW107" s="25"/>
      <c r="AX107" s="25"/>
      <c r="AY107" s="7">
        <f>-1633851.99</f>
        <v>-1633851.99</v>
      </c>
    </row>
    <row r="108" spans="1:51" s="1" customFormat="1" ht="13.5" customHeight="1">
      <c r="A108" s="30" t="s">
        <v>199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1" t="s">
        <v>200</v>
      </c>
      <c r="P108" s="31"/>
      <c r="Q108" s="31"/>
      <c r="R108" s="31"/>
      <c r="S108" s="31"/>
      <c r="T108" s="25" t="s">
        <v>28</v>
      </c>
      <c r="U108" s="25"/>
      <c r="V108" s="25"/>
      <c r="W108" s="25" t="s">
        <v>28</v>
      </c>
      <c r="X108" s="25"/>
      <c r="Y108" s="25"/>
      <c r="Z108" s="25"/>
      <c r="AA108" s="25"/>
      <c r="AB108" s="25"/>
      <c r="AC108" s="25" t="s">
        <v>28</v>
      </c>
      <c r="AD108" s="25"/>
      <c r="AE108" s="25"/>
      <c r="AF108" s="25"/>
      <c r="AG108" s="25"/>
      <c r="AH108" s="25" t="s">
        <v>28</v>
      </c>
      <c r="AI108" s="25"/>
      <c r="AJ108" s="25"/>
      <c r="AK108" s="25"/>
      <c r="AL108" s="25"/>
      <c r="AM108" s="25" t="s">
        <v>28</v>
      </c>
      <c r="AN108" s="25"/>
      <c r="AO108" s="25"/>
      <c r="AP108" s="25" t="s">
        <v>28</v>
      </c>
      <c r="AQ108" s="25"/>
      <c r="AR108" s="25"/>
      <c r="AS108" s="25"/>
      <c r="AT108" s="25"/>
      <c r="AU108" s="25"/>
      <c r="AV108" s="25" t="s">
        <v>28</v>
      </c>
      <c r="AW108" s="25"/>
      <c r="AX108" s="25"/>
      <c r="AY108" s="8" t="s">
        <v>28</v>
      </c>
    </row>
    <row r="109" spans="1:51" s="1" customFormat="1" ht="24" customHeight="1">
      <c r="A109" s="30" t="s">
        <v>201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 t="s">
        <v>202</v>
      </c>
      <c r="P109" s="31"/>
      <c r="Q109" s="31"/>
      <c r="R109" s="31"/>
      <c r="S109" s="31"/>
      <c r="T109" s="25" t="s">
        <v>28</v>
      </c>
      <c r="U109" s="25"/>
      <c r="V109" s="25"/>
      <c r="W109" s="25" t="s">
        <v>28</v>
      </c>
      <c r="X109" s="25"/>
      <c r="Y109" s="25"/>
      <c r="Z109" s="25"/>
      <c r="AA109" s="25"/>
      <c r="AB109" s="25"/>
      <c r="AC109" s="25" t="s">
        <v>28</v>
      </c>
      <c r="AD109" s="25"/>
      <c r="AE109" s="25"/>
      <c r="AF109" s="25"/>
      <c r="AG109" s="25"/>
      <c r="AH109" s="25" t="s">
        <v>28</v>
      </c>
      <c r="AI109" s="25"/>
      <c r="AJ109" s="25"/>
      <c r="AK109" s="25"/>
      <c r="AL109" s="25"/>
      <c r="AM109" s="25" t="s">
        <v>28</v>
      </c>
      <c r="AN109" s="25"/>
      <c r="AO109" s="25"/>
      <c r="AP109" s="25" t="s">
        <v>28</v>
      </c>
      <c r="AQ109" s="25"/>
      <c r="AR109" s="25"/>
      <c r="AS109" s="25"/>
      <c r="AT109" s="25"/>
      <c r="AU109" s="25"/>
      <c r="AV109" s="25" t="s">
        <v>28</v>
      </c>
      <c r="AW109" s="25"/>
      <c r="AX109" s="25"/>
      <c r="AY109" s="8" t="s">
        <v>28</v>
      </c>
    </row>
    <row r="110" spans="1:51" s="1" customFormat="1" ht="13.5" customHeight="1">
      <c r="A110" s="30" t="s">
        <v>203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1" t="s">
        <v>204</v>
      </c>
      <c r="P110" s="31"/>
      <c r="Q110" s="31"/>
      <c r="R110" s="31"/>
      <c r="S110" s="31"/>
      <c r="T110" s="25" t="s">
        <v>28</v>
      </c>
      <c r="U110" s="25"/>
      <c r="V110" s="25"/>
      <c r="W110" s="25" t="s">
        <v>28</v>
      </c>
      <c r="X110" s="25"/>
      <c r="Y110" s="25"/>
      <c r="Z110" s="25"/>
      <c r="AA110" s="25"/>
      <c r="AB110" s="25"/>
      <c r="AC110" s="25" t="s">
        <v>28</v>
      </c>
      <c r="AD110" s="25"/>
      <c r="AE110" s="25"/>
      <c r="AF110" s="25"/>
      <c r="AG110" s="25"/>
      <c r="AH110" s="25" t="s">
        <v>28</v>
      </c>
      <c r="AI110" s="25"/>
      <c r="AJ110" s="25"/>
      <c r="AK110" s="25"/>
      <c r="AL110" s="25"/>
      <c r="AM110" s="25" t="s">
        <v>28</v>
      </c>
      <c r="AN110" s="25"/>
      <c r="AO110" s="25"/>
      <c r="AP110" s="25" t="s">
        <v>28</v>
      </c>
      <c r="AQ110" s="25"/>
      <c r="AR110" s="25"/>
      <c r="AS110" s="25"/>
      <c r="AT110" s="25"/>
      <c r="AU110" s="25"/>
      <c r="AV110" s="25" t="s">
        <v>28</v>
      </c>
      <c r="AW110" s="25"/>
      <c r="AX110" s="25"/>
      <c r="AY110" s="8" t="s">
        <v>28</v>
      </c>
    </row>
    <row r="111" spans="1:51" s="1" customFormat="1" ht="13.5" customHeight="1">
      <c r="A111" s="30" t="s">
        <v>205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 t="s">
        <v>206</v>
      </c>
      <c r="P111" s="31"/>
      <c r="Q111" s="31"/>
      <c r="R111" s="31"/>
      <c r="S111" s="31"/>
      <c r="T111" s="25" t="s">
        <v>28</v>
      </c>
      <c r="U111" s="25"/>
      <c r="V111" s="25"/>
      <c r="W111" s="25" t="s">
        <v>28</v>
      </c>
      <c r="X111" s="25"/>
      <c r="Y111" s="25"/>
      <c r="Z111" s="25"/>
      <c r="AA111" s="25"/>
      <c r="AB111" s="25"/>
      <c r="AC111" s="25" t="s">
        <v>28</v>
      </c>
      <c r="AD111" s="25"/>
      <c r="AE111" s="25"/>
      <c r="AF111" s="25"/>
      <c r="AG111" s="25"/>
      <c r="AH111" s="25" t="s">
        <v>28</v>
      </c>
      <c r="AI111" s="25"/>
      <c r="AJ111" s="25"/>
      <c r="AK111" s="25"/>
      <c r="AL111" s="25"/>
      <c r="AM111" s="25" t="s">
        <v>28</v>
      </c>
      <c r="AN111" s="25"/>
      <c r="AO111" s="25"/>
      <c r="AP111" s="25" t="s">
        <v>28</v>
      </c>
      <c r="AQ111" s="25"/>
      <c r="AR111" s="25"/>
      <c r="AS111" s="25"/>
      <c r="AT111" s="25"/>
      <c r="AU111" s="25"/>
      <c r="AV111" s="25" t="s">
        <v>28</v>
      </c>
      <c r="AW111" s="25"/>
      <c r="AX111" s="25"/>
      <c r="AY111" s="8" t="s">
        <v>28</v>
      </c>
    </row>
    <row r="112" spans="1:51" s="1" customFormat="1" ht="13.5" customHeight="1">
      <c r="A112" s="30" t="s">
        <v>207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1" t="s">
        <v>208</v>
      </c>
      <c r="P112" s="31"/>
      <c r="Q112" s="31"/>
      <c r="R112" s="31"/>
      <c r="S112" s="31"/>
      <c r="T112" s="25" t="s">
        <v>28</v>
      </c>
      <c r="U112" s="25"/>
      <c r="V112" s="25"/>
      <c r="W112" s="32">
        <f>18901.21</f>
        <v>18901.21</v>
      </c>
      <c r="X112" s="32"/>
      <c r="Y112" s="32"/>
      <c r="Z112" s="32"/>
      <c r="AA112" s="32"/>
      <c r="AB112" s="32"/>
      <c r="AC112" s="25" t="s">
        <v>28</v>
      </c>
      <c r="AD112" s="25"/>
      <c r="AE112" s="25"/>
      <c r="AF112" s="25"/>
      <c r="AG112" s="25"/>
      <c r="AH112" s="32">
        <f>18901.21</f>
        <v>18901.21</v>
      </c>
      <c r="AI112" s="32"/>
      <c r="AJ112" s="32"/>
      <c r="AK112" s="32"/>
      <c r="AL112" s="32"/>
      <c r="AM112" s="25" t="s">
        <v>28</v>
      </c>
      <c r="AN112" s="25"/>
      <c r="AO112" s="25"/>
      <c r="AP112" s="25" t="s">
        <v>28</v>
      </c>
      <c r="AQ112" s="25"/>
      <c r="AR112" s="25"/>
      <c r="AS112" s="25"/>
      <c r="AT112" s="25"/>
      <c r="AU112" s="25"/>
      <c r="AV112" s="25" t="s">
        <v>28</v>
      </c>
      <c r="AW112" s="25"/>
      <c r="AX112" s="25"/>
      <c r="AY112" s="8" t="s">
        <v>28</v>
      </c>
    </row>
    <row r="113" spans="1:51" s="1" customFormat="1" ht="13.5" customHeight="1">
      <c r="A113" s="45" t="s">
        <v>209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31" t="s">
        <v>211</v>
      </c>
      <c r="P113" s="31"/>
      <c r="Q113" s="31"/>
      <c r="R113" s="31"/>
      <c r="S113" s="31"/>
      <c r="T113" s="25" t="s">
        <v>28</v>
      </c>
      <c r="U113" s="25"/>
      <c r="V113" s="25"/>
      <c r="W113" s="32">
        <f>240664.86</f>
        <v>240664.86</v>
      </c>
      <c r="X113" s="32"/>
      <c r="Y113" s="32"/>
      <c r="Z113" s="32"/>
      <c r="AA113" s="32"/>
      <c r="AB113" s="32"/>
      <c r="AC113" s="32">
        <f>12758.94</f>
        <v>12758.94</v>
      </c>
      <c r="AD113" s="32"/>
      <c r="AE113" s="32"/>
      <c r="AF113" s="32"/>
      <c r="AG113" s="32"/>
      <c r="AH113" s="32">
        <f>253423.8</f>
        <v>253423.8</v>
      </c>
      <c r="AI113" s="32"/>
      <c r="AJ113" s="32"/>
      <c r="AK113" s="32"/>
      <c r="AL113" s="32"/>
      <c r="AM113" s="25" t="s">
        <v>28</v>
      </c>
      <c r="AN113" s="25"/>
      <c r="AO113" s="25"/>
      <c r="AP113" s="32">
        <f>-962333.08</f>
        <v>-962333.08</v>
      </c>
      <c r="AQ113" s="32"/>
      <c r="AR113" s="32"/>
      <c r="AS113" s="32"/>
      <c r="AT113" s="32"/>
      <c r="AU113" s="32"/>
      <c r="AV113" s="32">
        <f>12541.64</f>
        <v>12541.64</v>
      </c>
      <c r="AW113" s="32"/>
      <c r="AX113" s="32"/>
      <c r="AY113" s="37">
        <f>-949791.44</f>
        <v>-949791.44</v>
      </c>
    </row>
    <row r="114" spans="1:51" s="1" customFormat="1" ht="24" customHeight="1">
      <c r="A114" s="44" t="s">
        <v>210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31"/>
      <c r="P114" s="31"/>
      <c r="Q114" s="31"/>
      <c r="R114" s="31"/>
      <c r="S114" s="31"/>
      <c r="T114" s="25"/>
      <c r="U114" s="25"/>
      <c r="V114" s="25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25"/>
      <c r="AN114" s="25"/>
      <c r="AO114" s="25"/>
      <c r="AP114" s="32"/>
      <c r="AQ114" s="32"/>
      <c r="AR114" s="32"/>
      <c r="AS114" s="32"/>
      <c r="AT114" s="32"/>
      <c r="AU114" s="32"/>
      <c r="AV114" s="32"/>
      <c r="AW114" s="32"/>
      <c r="AX114" s="32"/>
      <c r="AY114" s="37"/>
    </row>
    <row r="115" spans="1:51" s="1" customFormat="1" ht="15.75" customHeight="1">
      <c r="A115" s="26" t="s">
        <v>212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 t="s">
        <v>27</v>
      </c>
      <c r="P115" s="27"/>
      <c r="Q115" s="27"/>
      <c r="R115" s="27"/>
      <c r="S115" s="27"/>
      <c r="T115" s="28" t="s">
        <v>28</v>
      </c>
      <c r="U115" s="28"/>
      <c r="V115" s="28"/>
      <c r="W115" s="29">
        <f>667533.29</f>
        <v>667533.29</v>
      </c>
      <c r="X115" s="29"/>
      <c r="Y115" s="29"/>
      <c r="Z115" s="29"/>
      <c r="AA115" s="29"/>
      <c r="AB115" s="29"/>
      <c r="AC115" s="29">
        <f>34356.44</f>
        <v>34356.44</v>
      </c>
      <c r="AD115" s="29"/>
      <c r="AE115" s="29"/>
      <c r="AF115" s="29"/>
      <c r="AG115" s="29"/>
      <c r="AH115" s="29">
        <f>701889.73</f>
        <v>701889.73</v>
      </c>
      <c r="AI115" s="29"/>
      <c r="AJ115" s="29"/>
      <c r="AK115" s="29"/>
      <c r="AL115" s="29"/>
      <c r="AM115" s="28" t="s">
        <v>28</v>
      </c>
      <c r="AN115" s="28"/>
      <c r="AO115" s="28"/>
      <c r="AP115" s="29">
        <f>-763248.71</f>
        <v>-763248.71</v>
      </c>
      <c r="AQ115" s="29"/>
      <c r="AR115" s="29"/>
      <c r="AS115" s="29"/>
      <c r="AT115" s="29"/>
      <c r="AU115" s="29"/>
      <c r="AV115" s="29">
        <f>47211.82</f>
        <v>47211.82</v>
      </c>
      <c r="AW115" s="29"/>
      <c r="AX115" s="29"/>
      <c r="AY115" s="13">
        <f>-716036.89</f>
        <v>-716036.89</v>
      </c>
    </row>
    <row r="116" spans="1:51" s="1" customFormat="1" ht="12" customHeight="1">
      <c r="A116" s="55" t="s">
        <v>213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</row>
    <row r="117" spans="1:51" s="1" customFormat="1" ht="13.5" customHeight="1">
      <c r="A117" s="56" t="s">
        <v>214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7" t="s">
        <v>33</v>
      </c>
      <c r="P117" s="57"/>
      <c r="Q117" s="57"/>
      <c r="R117" s="57"/>
      <c r="S117" s="57"/>
      <c r="T117" s="51" t="s">
        <v>34</v>
      </c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2" t="s">
        <v>39</v>
      </c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</row>
    <row r="118" spans="1:51" s="1" customFormat="1" ht="36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7"/>
      <c r="P118" s="57"/>
      <c r="Q118" s="57"/>
      <c r="R118" s="57"/>
      <c r="S118" s="57"/>
      <c r="T118" s="51" t="s">
        <v>35</v>
      </c>
      <c r="U118" s="51"/>
      <c r="V118" s="51"/>
      <c r="W118" s="51" t="s">
        <v>36</v>
      </c>
      <c r="X118" s="51"/>
      <c r="Y118" s="51"/>
      <c r="Z118" s="51"/>
      <c r="AA118" s="51"/>
      <c r="AB118" s="51"/>
      <c r="AC118" s="51" t="s">
        <v>37</v>
      </c>
      <c r="AD118" s="51"/>
      <c r="AE118" s="51"/>
      <c r="AF118" s="51"/>
      <c r="AG118" s="51"/>
      <c r="AH118" s="51" t="s">
        <v>38</v>
      </c>
      <c r="AI118" s="51"/>
      <c r="AJ118" s="51"/>
      <c r="AK118" s="51"/>
      <c r="AL118" s="51"/>
      <c r="AM118" s="51" t="s">
        <v>35</v>
      </c>
      <c r="AN118" s="51"/>
      <c r="AO118" s="51"/>
      <c r="AP118" s="51" t="s">
        <v>36</v>
      </c>
      <c r="AQ118" s="51"/>
      <c r="AR118" s="51"/>
      <c r="AS118" s="51"/>
      <c r="AT118" s="51"/>
      <c r="AU118" s="51"/>
      <c r="AV118" s="51" t="s">
        <v>37</v>
      </c>
      <c r="AW118" s="51"/>
      <c r="AX118" s="51"/>
      <c r="AY118" s="5" t="s">
        <v>38</v>
      </c>
    </row>
    <row r="119" spans="1:51" s="1" customFormat="1" ht="13.5" customHeight="1">
      <c r="A119" s="50" t="s">
        <v>40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49" t="s">
        <v>41</v>
      </c>
      <c r="P119" s="49"/>
      <c r="Q119" s="49"/>
      <c r="R119" s="49"/>
      <c r="S119" s="49"/>
      <c r="T119" s="49" t="s">
        <v>42</v>
      </c>
      <c r="U119" s="49"/>
      <c r="V119" s="49"/>
      <c r="W119" s="49" t="s">
        <v>43</v>
      </c>
      <c r="X119" s="49"/>
      <c r="Y119" s="49"/>
      <c r="Z119" s="49"/>
      <c r="AA119" s="49"/>
      <c r="AB119" s="49"/>
      <c r="AC119" s="49" t="s">
        <v>44</v>
      </c>
      <c r="AD119" s="49"/>
      <c r="AE119" s="49"/>
      <c r="AF119" s="49"/>
      <c r="AG119" s="49"/>
      <c r="AH119" s="49" t="s">
        <v>45</v>
      </c>
      <c r="AI119" s="49"/>
      <c r="AJ119" s="49"/>
      <c r="AK119" s="49"/>
      <c r="AL119" s="49"/>
      <c r="AM119" s="49" t="s">
        <v>46</v>
      </c>
      <c r="AN119" s="49"/>
      <c r="AO119" s="49"/>
      <c r="AP119" s="49" t="s">
        <v>47</v>
      </c>
      <c r="AQ119" s="49"/>
      <c r="AR119" s="49"/>
      <c r="AS119" s="49"/>
      <c r="AT119" s="49"/>
      <c r="AU119" s="49"/>
      <c r="AV119" s="49" t="s">
        <v>48</v>
      </c>
      <c r="AW119" s="49"/>
      <c r="AX119" s="49"/>
      <c r="AY119" s="12" t="s">
        <v>49</v>
      </c>
    </row>
    <row r="120" spans="1:51" s="1" customFormat="1" ht="13.5" customHeight="1">
      <c r="A120" s="40" t="s">
        <v>215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31" t="s">
        <v>217</v>
      </c>
      <c r="P120" s="31"/>
      <c r="Q120" s="31"/>
      <c r="R120" s="31"/>
      <c r="S120" s="31"/>
      <c r="T120" s="25" t="s">
        <v>28</v>
      </c>
      <c r="U120" s="25"/>
      <c r="V120" s="25"/>
      <c r="W120" s="25" t="s">
        <v>28</v>
      </c>
      <c r="X120" s="25"/>
      <c r="Y120" s="25"/>
      <c r="Z120" s="25"/>
      <c r="AA120" s="25"/>
      <c r="AB120" s="25"/>
      <c r="AC120" s="25" t="s">
        <v>28</v>
      </c>
      <c r="AD120" s="25"/>
      <c r="AE120" s="25"/>
      <c r="AF120" s="25"/>
      <c r="AG120" s="25"/>
      <c r="AH120" s="25" t="s">
        <v>28</v>
      </c>
      <c r="AI120" s="25"/>
      <c r="AJ120" s="25"/>
      <c r="AK120" s="25"/>
      <c r="AL120" s="25"/>
      <c r="AM120" s="25" t="s">
        <v>28</v>
      </c>
      <c r="AN120" s="25"/>
      <c r="AO120" s="25"/>
      <c r="AP120" s="25" t="s">
        <v>28</v>
      </c>
      <c r="AQ120" s="25"/>
      <c r="AR120" s="25"/>
      <c r="AS120" s="25"/>
      <c r="AT120" s="25"/>
      <c r="AU120" s="25"/>
      <c r="AV120" s="25" t="s">
        <v>28</v>
      </c>
      <c r="AW120" s="25"/>
      <c r="AX120" s="25"/>
      <c r="AY120" s="58" t="s">
        <v>28</v>
      </c>
    </row>
    <row r="121" spans="1:51" s="1" customFormat="1" ht="24" customHeight="1">
      <c r="A121" s="44" t="s">
        <v>216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31"/>
      <c r="P121" s="31"/>
      <c r="Q121" s="31"/>
      <c r="R121" s="31"/>
      <c r="S121" s="31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58"/>
    </row>
    <row r="122" spans="1:51" s="1" customFormat="1" ht="24" customHeight="1">
      <c r="A122" s="30" t="s">
        <v>218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1" t="s">
        <v>219</v>
      </c>
      <c r="P122" s="31"/>
      <c r="Q122" s="31"/>
      <c r="R122" s="31"/>
      <c r="S122" s="31"/>
      <c r="T122" s="25" t="s">
        <v>28</v>
      </c>
      <c r="U122" s="25"/>
      <c r="V122" s="25"/>
      <c r="W122" s="25" t="s">
        <v>28</v>
      </c>
      <c r="X122" s="25"/>
      <c r="Y122" s="25"/>
      <c r="Z122" s="25"/>
      <c r="AA122" s="25"/>
      <c r="AB122" s="25"/>
      <c r="AC122" s="25" t="s">
        <v>28</v>
      </c>
      <c r="AD122" s="25"/>
      <c r="AE122" s="25"/>
      <c r="AF122" s="25"/>
      <c r="AG122" s="25"/>
      <c r="AH122" s="25" t="s">
        <v>28</v>
      </c>
      <c r="AI122" s="25"/>
      <c r="AJ122" s="25"/>
      <c r="AK122" s="25"/>
      <c r="AL122" s="25"/>
      <c r="AM122" s="25" t="s">
        <v>28</v>
      </c>
      <c r="AN122" s="25"/>
      <c r="AO122" s="25"/>
      <c r="AP122" s="25" t="s">
        <v>28</v>
      </c>
      <c r="AQ122" s="25"/>
      <c r="AR122" s="25"/>
      <c r="AS122" s="25"/>
      <c r="AT122" s="25"/>
      <c r="AU122" s="25"/>
      <c r="AV122" s="25" t="s">
        <v>28</v>
      </c>
      <c r="AW122" s="25"/>
      <c r="AX122" s="25"/>
      <c r="AY122" s="8" t="s">
        <v>28</v>
      </c>
    </row>
    <row r="123" spans="1:51" s="1" customFormat="1" ht="24" customHeight="1">
      <c r="A123" s="30" t="s">
        <v>220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 t="s">
        <v>221</v>
      </c>
      <c r="P123" s="31"/>
      <c r="Q123" s="31"/>
      <c r="R123" s="31"/>
      <c r="S123" s="31"/>
      <c r="T123" s="25" t="s">
        <v>28</v>
      </c>
      <c r="U123" s="25"/>
      <c r="V123" s="25"/>
      <c r="W123" s="25" t="s">
        <v>28</v>
      </c>
      <c r="X123" s="25"/>
      <c r="Y123" s="25"/>
      <c r="Z123" s="25"/>
      <c r="AA123" s="25"/>
      <c r="AB123" s="25"/>
      <c r="AC123" s="25" t="s">
        <v>28</v>
      </c>
      <c r="AD123" s="25"/>
      <c r="AE123" s="25"/>
      <c r="AF123" s="25"/>
      <c r="AG123" s="25"/>
      <c r="AH123" s="25" t="s">
        <v>28</v>
      </c>
      <c r="AI123" s="25"/>
      <c r="AJ123" s="25"/>
      <c r="AK123" s="25"/>
      <c r="AL123" s="25"/>
      <c r="AM123" s="25" t="s">
        <v>28</v>
      </c>
      <c r="AN123" s="25"/>
      <c r="AO123" s="25"/>
      <c r="AP123" s="25" t="s">
        <v>28</v>
      </c>
      <c r="AQ123" s="25"/>
      <c r="AR123" s="25"/>
      <c r="AS123" s="25"/>
      <c r="AT123" s="25"/>
      <c r="AU123" s="25"/>
      <c r="AV123" s="25" t="s">
        <v>28</v>
      </c>
      <c r="AW123" s="25"/>
      <c r="AX123" s="25"/>
      <c r="AY123" s="8" t="s">
        <v>28</v>
      </c>
    </row>
    <row r="124" spans="1:51" s="1" customFormat="1" ht="24" customHeight="1">
      <c r="A124" s="30" t="s">
        <v>222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 t="s">
        <v>223</v>
      </c>
      <c r="P124" s="31"/>
      <c r="Q124" s="31"/>
      <c r="R124" s="31"/>
      <c r="S124" s="31"/>
      <c r="T124" s="25" t="s">
        <v>28</v>
      </c>
      <c r="U124" s="25"/>
      <c r="V124" s="25"/>
      <c r="W124" s="25" t="s">
        <v>28</v>
      </c>
      <c r="X124" s="25"/>
      <c r="Y124" s="25"/>
      <c r="Z124" s="25"/>
      <c r="AA124" s="25"/>
      <c r="AB124" s="25"/>
      <c r="AC124" s="25" t="s">
        <v>28</v>
      </c>
      <c r="AD124" s="25"/>
      <c r="AE124" s="25"/>
      <c r="AF124" s="25"/>
      <c r="AG124" s="25"/>
      <c r="AH124" s="25" t="s">
        <v>28</v>
      </c>
      <c r="AI124" s="25"/>
      <c r="AJ124" s="25"/>
      <c r="AK124" s="25"/>
      <c r="AL124" s="25"/>
      <c r="AM124" s="25" t="s">
        <v>28</v>
      </c>
      <c r="AN124" s="25"/>
      <c r="AO124" s="25"/>
      <c r="AP124" s="25" t="s">
        <v>28</v>
      </c>
      <c r="AQ124" s="25"/>
      <c r="AR124" s="25"/>
      <c r="AS124" s="25"/>
      <c r="AT124" s="25"/>
      <c r="AU124" s="25"/>
      <c r="AV124" s="25" t="s">
        <v>28</v>
      </c>
      <c r="AW124" s="25"/>
      <c r="AX124" s="25"/>
      <c r="AY124" s="8" t="s">
        <v>28</v>
      </c>
    </row>
    <row r="125" spans="1:51" s="1" customFormat="1" ht="13.5" customHeight="1">
      <c r="A125" s="30" t="s">
        <v>224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 t="s">
        <v>225</v>
      </c>
      <c r="P125" s="31"/>
      <c r="Q125" s="31"/>
      <c r="R125" s="31"/>
      <c r="S125" s="31"/>
      <c r="T125" s="25" t="s">
        <v>28</v>
      </c>
      <c r="U125" s="25"/>
      <c r="V125" s="25"/>
      <c r="W125" s="32">
        <f>311303.16</f>
        <v>311303.16</v>
      </c>
      <c r="X125" s="32"/>
      <c r="Y125" s="32"/>
      <c r="Z125" s="32"/>
      <c r="AA125" s="32"/>
      <c r="AB125" s="32"/>
      <c r="AC125" s="32">
        <f>170.09</f>
        <v>170.09</v>
      </c>
      <c r="AD125" s="32"/>
      <c r="AE125" s="32"/>
      <c r="AF125" s="32"/>
      <c r="AG125" s="32"/>
      <c r="AH125" s="32">
        <f>311473.25</f>
        <v>311473.25</v>
      </c>
      <c r="AI125" s="32"/>
      <c r="AJ125" s="32"/>
      <c r="AK125" s="32"/>
      <c r="AL125" s="32"/>
      <c r="AM125" s="25" t="s">
        <v>28</v>
      </c>
      <c r="AN125" s="25"/>
      <c r="AO125" s="25"/>
      <c r="AP125" s="32">
        <f>484766.62</f>
        <v>484766.62</v>
      </c>
      <c r="AQ125" s="32"/>
      <c r="AR125" s="32"/>
      <c r="AS125" s="32"/>
      <c r="AT125" s="32"/>
      <c r="AU125" s="32"/>
      <c r="AV125" s="32">
        <f>1907</f>
        <v>1907</v>
      </c>
      <c r="AW125" s="32"/>
      <c r="AX125" s="32"/>
      <c r="AY125" s="7">
        <f>486673.62</f>
        <v>486673.62</v>
      </c>
    </row>
    <row r="126" spans="1:51" s="1" customFormat="1" ht="13.5" customHeight="1">
      <c r="A126" s="30" t="s">
        <v>207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1" t="s">
        <v>226</v>
      </c>
      <c r="P126" s="31"/>
      <c r="Q126" s="31"/>
      <c r="R126" s="31"/>
      <c r="S126" s="31"/>
      <c r="T126" s="25" t="s">
        <v>28</v>
      </c>
      <c r="U126" s="25"/>
      <c r="V126" s="25"/>
      <c r="W126" s="32">
        <f>29603.41</f>
        <v>29603.41</v>
      </c>
      <c r="X126" s="32"/>
      <c r="Y126" s="32"/>
      <c r="Z126" s="32"/>
      <c r="AA126" s="32"/>
      <c r="AB126" s="32"/>
      <c r="AC126" s="25" t="s">
        <v>28</v>
      </c>
      <c r="AD126" s="25"/>
      <c r="AE126" s="25"/>
      <c r="AF126" s="25"/>
      <c r="AG126" s="25"/>
      <c r="AH126" s="32">
        <f>29603.41</f>
        <v>29603.41</v>
      </c>
      <c r="AI126" s="32"/>
      <c r="AJ126" s="32"/>
      <c r="AK126" s="32"/>
      <c r="AL126" s="32"/>
      <c r="AM126" s="25" t="s">
        <v>28</v>
      </c>
      <c r="AN126" s="25"/>
      <c r="AO126" s="25"/>
      <c r="AP126" s="32">
        <f>70757.82</f>
        <v>70757.82</v>
      </c>
      <c r="AQ126" s="32"/>
      <c r="AR126" s="32"/>
      <c r="AS126" s="32"/>
      <c r="AT126" s="32"/>
      <c r="AU126" s="32"/>
      <c r="AV126" s="25" t="s">
        <v>28</v>
      </c>
      <c r="AW126" s="25"/>
      <c r="AX126" s="25"/>
      <c r="AY126" s="7">
        <f>70757.82</f>
        <v>70757.82</v>
      </c>
    </row>
    <row r="127" spans="1:51" s="1" customFormat="1" ht="24" customHeight="1">
      <c r="A127" s="30" t="s">
        <v>227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 t="s">
        <v>228</v>
      </c>
      <c r="P127" s="31"/>
      <c r="Q127" s="31"/>
      <c r="R127" s="31"/>
      <c r="S127" s="31"/>
      <c r="T127" s="25" t="s">
        <v>28</v>
      </c>
      <c r="U127" s="25"/>
      <c r="V127" s="25"/>
      <c r="W127" s="25" t="s">
        <v>28</v>
      </c>
      <c r="X127" s="25"/>
      <c r="Y127" s="25"/>
      <c r="Z127" s="25"/>
      <c r="AA127" s="25"/>
      <c r="AB127" s="25"/>
      <c r="AC127" s="25" t="s">
        <v>28</v>
      </c>
      <c r="AD127" s="25"/>
      <c r="AE127" s="25"/>
      <c r="AF127" s="25"/>
      <c r="AG127" s="25" t="s">
        <v>28</v>
      </c>
      <c r="AH127" s="25"/>
      <c r="AI127" s="25"/>
      <c r="AJ127" s="25"/>
      <c r="AK127" s="25"/>
      <c r="AL127" s="25"/>
      <c r="AM127" s="25" t="s">
        <v>28</v>
      </c>
      <c r="AN127" s="25"/>
      <c r="AO127" s="25"/>
      <c r="AP127" s="32">
        <f>5787</f>
        <v>5787</v>
      </c>
      <c r="AQ127" s="32"/>
      <c r="AR127" s="32"/>
      <c r="AS127" s="32"/>
      <c r="AT127" s="32"/>
      <c r="AU127" s="32"/>
      <c r="AV127" s="25" t="s">
        <v>28</v>
      </c>
      <c r="AW127" s="25"/>
      <c r="AX127" s="25"/>
      <c r="AY127" s="7">
        <f>5787</f>
        <v>5787</v>
      </c>
    </row>
    <row r="128" spans="1:51" s="1" customFormat="1" ht="24" customHeight="1">
      <c r="A128" s="30" t="s">
        <v>229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1" t="s">
        <v>230</v>
      </c>
      <c r="P128" s="31"/>
      <c r="Q128" s="31"/>
      <c r="R128" s="31"/>
      <c r="S128" s="31"/>
      <c r="T128" s="25" t="s">
        <v>28</v>
      </c>
      <c r="U128" s="25"/>
      <c r="V128" s="25"/>
      <c r="W128" s="32">
        <f>269.2</f>
        <v>269.2</v>
      </c>
      <c r="X128" s="32"/>
      <c r="Y128" s="32"/>
      <c r="Z128" s="32"/>
      <c r="AA128" s="32"/>
      <c r="AB128" s="32"/>
      <c r="AC128" s="25" t="s">
        <v>28</v>
      </c>
      <c r="AD128" s="25"/>
      <c r="AE128" s="25"/>
      <c r="AF128" s="25"/>
      <c r="AG128" s="32">
        <f>269.2</f>
        <v>269.2</v>
      </c>
      <c r="AH128" s="32"/>
      <c r="AI128" s="32"/>
      <c r="AJ128" s="32"/>
      <c r="AK128" s="32"/>
      <c r="AL128" s="32"/>
      <c r="AM128" s="25" t="s">
        <v>28</v>
      </c>
      <c r="AN128" s="25"/>
      <c r="AO128" s="25"/>
      <c r="AP128" s="32">
        <f>246.48</f>
        <v>246.48</v>
      </c>
      <c r="AQ128" s="32"/>
      <c r="AR128" s="32"/>
      <c r="AS128" s="32"/>
      <c r="AT128" s="32"/>
      <c r="AU128" s="32"/>
      <c r="AV128" s="25" t="s">
        <v>28</v>
      </c>
      <c r="AW128" s="25"/>
      <c r="AX128" s="25"/>
      <c r="AY128" s="7">
        <f>246.48</f>
        <v>246.48</v>
      </c>
    </row>
    <row r="129" spans="1:51" s="1" customFormat="1" ht="13.5" customHeight="1">
      <c r="A129" s="30" t="s">
        <v>231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232</v>
      </c>
      <c r="P129" s="31"/>
      <c r="Q129" s="31"/>
      <c r="R129" s="31"/>
      <c r="S129" s="31"/>
      <c r="T129" s="25" t="s">
        <v>28</v>
      </c>
      <c r="U129" s="25"/>
      <c r="V129" s="25"/>
      <c r="W129" s="25" t="s">
        <v>28</v>
      </c>
      <c r="X129" s="25"/>
      <c r="Y129" s="25"/>
      <c r="Z129" s="25"/>
      <c r="AA129" s="25"/>
      <c r="AB129" s="25"/>
      <c r="AC129" s="25" t="s">
        <v>28</v>
      </c>
      <c r="AD129" s="25"/>
      <c r="AE129" s="25"/>
      <c r="AF129" s="25"/>
      <c r="AG129" s="25" t="s">
        <v>28</v>
      </c>
      <c r="AH129" s="25"/>
      <c r="AI129" s="25"/>
      <c r="AJ129" s="25"/>
      <c r="AK129" s="25"/>
      <c r="AL129" s="25"/>
      <c r="AM129" s="25" t="s">
        <v>28</v>
      </c>
      <c r="AN129" s="25"/>
      <c r="AO129" s="25"/>
      <c r="AP129" s="25" t="s">
        <v>28</v>
      </c>
      <c r="AQ129" s="25"/>
      <c r="AR129" s="25"/>
      <c r="AS129" s="25"/>
      <c r="AT129" s="25"/>
      <c r="AU129" s="25"/>
      <c r="AV129" s="25" t="s">
        <v>28</v>
      </c>
      <c r="AW129" s="25"/>
      <c r="AX129" s="25"/>
      <c r="AY129" s="8" t="s">
        <v>28</v>
      </c>
    </row>
    <row r="130" spans="1:51" s="1" customFormat="1" ht="13.5" customHeight="1">
      <c r="A130" s="30" t="s">
        <v>233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234</v>
      </c>
      <c r="P130" s="31"/>
      <c r="Q130" s="31"/>
      <c r="R130" s="31"/>
      <c r="S130" s="31"/>
      <c r="T130" s="25" t="s">
        <v>28</v>
      </c>
      <c r="U130" s="25"/>
      <c r="V130" s="25"/>
      <c r="W130" s="25" t="s">
        <v>28</v>
      </c>
      <c r="X130" s="25"/>
      <c r="Y130" s="25"/>
      <c r="Z130" s="25"/>
      <c r="AA130" s="25"/>
      <c r="AB130" s="25"/>
      <c r="AC130" s="25" t="s">
        <v>28</v>
      </c>
      <c r="AD130" s="25"/>
      <c r="AE130" s="25"/>
      <c r="AF130" s="25"/>
      <c r="AG130" s="25" t="s">
        <v>28</v>
      </c>
      <c r="AH130" s="25"/>
      <c r="AI130" s="25"/>
      <c r="AJ130" s="25"/>
      <c r="AK130" s="25"/>
      <c r="AL130" s="25"/>
      <c r="AM130" s="25" t="s">
        <v>28</v>
      </c>
      <c r="AN130" s="25"/>
      <c r="AO130" s="25"/>
      <c r="AP130" s="25" t="s">
        <v>28</v>
      </c>
      <c r="AQ130" s="25"/>
      <c r="AR130" s="25"/>
      <c r="AS130" s="25"/>
      <c r="AT130" s="25"/>
      <c r="AU130" s="25"/>
      <c r="AV130" s="25" t="s">
        <v>28</v>
      </c>
      <c r="AW130" s="25"/>
      <c r="AX130" s="25"/>
      <c r="AY130" s="8" t="s">
        <v>28</v>
      </c>
    </row>
    <row r="131" spans="1:51" s="1" customFormat="1" ht="24" customHeight="1">
      <c r="A131" s="30" t="s">
        <v>235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236</v>
      </c>
      <c r="P131" s="31"/>
      <c r="Q131" s="31"/>
      <c r="R131" s="31"/>
      <c r="S131" s="31"/>
      <c r="T131" s="25" t="s">
        <v>28</v>
      </c>
      <c r="U131" s="25"/>
      <c r="V131" s="25"/>
      <c r="W131" s="32">
        <f>1418</f>
        <v>1418</v>
      </c>
      <c r="X131" s="32"/>
      <c r="Y131" s="32"/>
      <c r="Z131" s="32"/>
      <c r="AA131" s="32"/>
      <c r="AB131" s="32"/>
      <c r="AC131" s="25" t="s">
        <v>28</v>
      </c>
      <c r="AD131" s="25"/>
      <c r="AE131" s="25"/>
      <c r="AF131" s="25"/>
      <c r="AG131" s="32">
        <f>1418</f>
        <v>1418</v>
      </c>
      <c r="AH131" s="32"/>
      <c r="AI131" s="32"/>
      <c r="AJ131" s="32"/>
      <c r="AK131" s="32"/>
      <c r="AL131" s="32"/>
      <c r="AM131" s="25" t="s">
        <v>28</v>
      </c>
      <c r="AN131" s="25"/>
      <c r="AO131" s="25"/>
      <c r="AP131" s="32">
        <f>6834</f>
        <v>6834</v>
      </c>
      <c r="AQ131" s="32"/>
      <c r="AR131" s="32"/>
      <c r="AS131" s="32"/>
      <c r="AT131" s="32"/>
      <c r="AU131" s="32"/>
      <c r="AV131" s="25" t="s">
        <v>28</v>
      </c>
      <c r="AW131" s="25"/>
      <c r="AX131" s="25"/>
      <c r="AY131" s="7">
        <f>6834</f>
        <v>6834</v>
      </c>
    </row>
    <row r="132" spans="1:51" s="1" customFormat="1" ht="33.75" customHeight="1">
      <c r="A132" s="30" t="s">
        <v>237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 t="s">
        <v>238</v>
      </c>
      <c r="P132" s="31"/>
      <c r="Q132" s="31"/>
      <c r="R132" s="31"/>
      <c r="S132" s="31"/>
      <c r="T132" s="25" t="s">
        <v>28</v>
      </c>
      <c r="U132" s="25"/>
      <c r="V132" s="25"/>
      <c r="W132" s="32">
        <f>27916.21</f>
        <v>27916.21</v>
      </c>
      <c r="X132" s="32"/>
      <c r="Y132" s="32"/>
      <c r="Z132" s="32"/>
      <c r="AA132" s="32"/>
      <c r="AB132" s="32"/>
      <c r="AC132" s="25" t="s">
        <v>28</v>
      </c>
      <c r="AD132" s="25"/>
      <c r="AE132" s="25"/>
      <c r="AF132" s="25"/>
      <c r="AG132" s="32">
        <f>27916.21</f>
        <v>27916.21</v>
      </c>
      <c r="AH132" s="32"/>
      <c r="AI132" s="32"/>
      <c r="AJ132" s="32"/>
      <c r="AK132" s="32"/>
      <c r="AL132" s="32"/>
      <c r="AM132" s="25" t="s">
        <v>28</v>
      </c>
      <c r="AN132" s="25"/>
      <c r="AO132" s="25"/>
      <c r="AP132" s="32">
        <f>57890.34</f>
        <v>57890.34</v>
      </c>
      <c r="AQ132" s="32"/>
      <c r="AR132" s="32"/>
      <c r="AS132" s="32"/>
      <c r="AT132" s="32"/>
      <c r="AU132" s="32"/>
      <c r="AV132" s="25" t="s">
        <v>28</v>
      </c>
      <c r="AW132" s="25"/>
      <c r="AX132" s="25"/>
      <c r="AY132" s="7">
        <f>57890.34</f>
        <v>57890.34</v>
      </c>
    </row>
    <row r="133" spans="1:51" s="1" customFormat="1" ht="6" customHeight="1">
      <c r="A133" s="53" t="s">
        <v>0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4" t="s">
        <v>0</v>
      </c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</row>
    <row r="134" spans="1:51" s="1" customFormat="1" ht="12" customHeight="1">
      <c r="A134" s="55" t="s">
        <v>239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</row>
    <row r="135" spans="1:51" s="1" customFormat="1" ht="13.5" customHeight="1">
      <c r="A135" s="56" t="s">
        <v>214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 t="s">
        <v>33</v>
      </c>
      <c r="P135" s="57"/>
      <c r="Q135" s="57"/>
      <c r="R135" s="57"/>
      <c r="S135" s="57"/>
      <c r="T135" s="51" t="s">
        <v>34</v>
      </c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2" t="s">
        <v>39</v>
      </c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</row>
    <row r="136" spans="1:51" s="1" customFormat="1" ht="36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  <c r="P136" s="57"/>
      <c r="Q136" s="57"/>
      <c r="R136" s="57"/>
      <c r="S136" s="57"/>
      <c r="T136" s="51" t="s">
        <v>35</v>
      </c>
      <c r="U136" s="51"/>
      <c r="V136" s="51"/>
      <c r="W136" s="51" t="s">
        <v>36</v>
      </c>
      <c r="X136" s="51"/>
      <c r="Y136" s="51"/>
      <c r="Z136" s="51"/>
      <c r="AA136" s="51"/>
      <c r="AB136" s="51"/>
      <c r="AC136" s="51" t="s">
        <v>37</v>
      </c>
      <c r="AD136" s="51"/>
      <c r="AE136" s="51"/>
      <c r="AF136" s="51"/>
      <c r="AG136" s="51"/>
      <c r="AH136" s="51" t="s">
        <v>38</v>
      </c>
      <c r="AI136" s="51"/>
      <c r="AJ136" s="51"/>
      <c r="AK136" s="51"/>
      <c r="AL136" s="51"/>
      <c r="AM136" s="51" t="s">
        <v>35</v>
      </c>
      <c r="AN136" s="51"/>
      <c r="AO136" s="51"/>
      <c r="AP136" s="51" t="s">
        <v>36</v>
      </c>
      <c r="AQ136" s="51"/>
      <c r="AR136" s="51"/>
      <c r="AS136" s="51"/>
      <c r="AT136" s="51"/>
      <c r="AU136" s="51"/>
      <c r="AV136" s="51" t="s">
        <v>37</v>
      </c>
      <c r="AW136" s="51"/>
      <c r="AX136" s="51"/>
      <c r="AY136" s="5" t="s">
        <v>38</v>
      </c>
    </row>
    <row r="137" spans="1:51" s="1" customFormat="1" ht="13.5" customHeight="1">
      <c r="A137" s="50" t="s">
        <v>40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49" t="s">
        <v>41</v>
      </c>
      <c r="P137" s="49"/>
      <c r="Q137" s="49"/>
      <c r="R137" s="49"/>
      <c r="S137" s="49"/>
      <c r="T137" s="49" t="s">
        <v>42</v>
      </c>
      <c r="U137" s="49"/>
      <c r="V137" s="49"/>
      <c r="W137" s="49" t="s">
        <v>43</v>
      </c>
      <c r="X137" s="49"/>
      <c r="Y137" s="49"/>
      <c r="Z137" s="49"/>
      <c r="AA137" s="49"/>
      <c r="AB137" s="49"/>
      <c r="AC137" s="49" t="s">
        <v>44</v>
      </c>
      <c r="AD137" s="49"/>
      <c r="AE137" s="49"/>
      <c r="AF137" s="49"/>
      <c r="AG137" s="49"/>
      <c r="AH137" s="49" t="s">
        <v>45</v>
      </c>
      <c r="AI137" s="49"/>
      <c r="AJ137" s="49"/>
      <c r="AK137" s="49"/>
      <c r="AL137" s="49"/>
      <c r="AM137" s="49" t="s">
        <v>46</v>
      </c>
      <c r="AN137" s="49"/>
      <c r="AO137" s="49"/>
      <c r="AP137" s="49" t="s">
        <v>47</v>
      </c>
      <c r="AQ137" s="49"/>
      <c r="AR137" s="49"/>
      <c r="AS137" s="49"/>
      <c r="AT137" s="49"/>
      <c r="AU137" s="49"/>
      <c r="AV137" s="49" t="s">
        <v>48</v>
      </c>
      <c r="AW137" s="49"/>
      <c r="AX137" s="49"/>
      <c r="AY137" s="12" t="s">
        <v>49</v>
      </c>
    </row>
    <row r="138" spans="1:51" s="1" customFormat="1" ht="13.5" customHeight="1">
      <c r="A138" s="30" t="s">
        <v>240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1" t="s">
        <v>241</v>
      </c>
      <c r="P138" s="31"/>
      <c r="Q138" s="31"/>
      <c r="R138" s="31"/>
      <c r="S138" s="31"/>
      <c r="T138" s="25" t="s">
        <v>28</v>
      </c>
      <c r="U138" s="25"/>
      <c r="V138" s="25"/>
      <c r="W138" s="32">
        <f>2908.61</f>
        <v>2908.61</v>
      </c>
      <c r="X138" s="32"/>
      <c r="Y138" s="32"/>
      <c r="Z138" s="32"/>
      <c r="AA138" s="32"/>
      <c r="AB138" s="32"/>
      <c r="AC138" s="25" t="s">
        <v>28</v>
      </c>
      <c r="AD138" s="25"/>
      <c r="AE138" s="25"/>
      <c r="AF138" s="25"/>
      <c r="AG138" s="25"/>
      <c r="AH138" s="32">
        <f>2908.61</f>
        <v>2908.61</v>
      </c>
      <c r="AI138" s="32"/>
      <c r="AJ138" s="32"/>
      <c r="AK138" s="32"/>
      <c r="AL138" s="32"/>
      <c r="AM138" s="25" t="s">
        <v>28</v>
      </c>
      <c r="AN138" s="25"/>
      <c r="AO138" s="25"/>
      <c r="AP138" s="32">
        <f>337.88</f>
        <v>337.88</v>
      </c>
      <c r="AQ138" s="32"/>
      <c r="AR138" s="32"/>
      <c r="AS138" s="32"/>
      <c r="AT138" s="32"/>
      <c r="AU138" s="32"/>
      <c r="AV138" s="25" t="s">
        <v>28</v>
      </c>
      <c r="AW138" s="25"/>
      <c r="AX138" s="25"/>
      <c r="AY138" s="7">
        <f>337.88</f>
        <v>337.88</v>
      </c>
    </row>
    <row r="139" spans="1:51" s="1" customFormat="1" ht="33.75" customHeight="1">
      <c r="A139" s="30" t="s">
        <v>242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 t="s">
        <v>243</v>
      </c>
      <c r="P139" s="31"/>
      <c r="Q139" s="31"/>
      <c r="R139" s="31"/>
      <c r="S139" s="31"/>
      <c r="T139" s="36" t="s">
        <v>244</v>
      </c>
      <c r="U139" s="36"/>
      <c r="V139" s="36"/>
      <c r="W139" s="36" t="s">
        <v>244</v>
      </c>
      <c r="X139" s="36"/>
      <c r="Y139" s="36"/>
      <c r="Z139" s="36"/>
      <c r="AA139" s="36"/>
      <c r="AB139" s="36"/>
      <c r="AC139" s="25" t="s">
        <v>28</v>
      </c>
      <c r="AD139" s="25"/>
      <c r="AE139" s="25"/>
      <c r="AF139" s="25"/>
      <c r="AG139" s="25"/>
      <c r="AH139" s="25" t="s">
        <v>28</v>
      </c>
      <c r="AI139" s="25"/>
      <c r="AJ139" s="25"/>
      <c r="AK139" s="25"/>
      <c r="AL139" s="25"/>
      <c r="AM139" s="36" t="s">
        <v>244</v>
      </c>
      <c r="AN139" s="36"/>
      <c r="AO139" s="36"/>
      <c r="AP139" s="36" t="s">
        <v>244</v>
      </c>
      <c r="AQ139" s="36"/>
      <c r="AR139" s="36"/>
      <c r="AS139" s="36"/>
      <c r="AT139" s="36"/>
      <c r="AU139" s="36"/>
      <c r="AV139" s="25" t="s">
        <v>28</v>
      </c>
      <c r="AW139" s="25"/>
      <c r="AX139" s="25"/>
      <c r="AY139" s="8" t="s">
        <v>28</v>
      </c>
    </row>
    <row r="140" spans="1:51" s="1" customFormat="1" ht="13.5" customHeight="1">
      <c r="A140" s="30" t="s">
        <v>245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1" t="s">
        <v>246</v>
      </c>
      <c r="P140" s="31"/>
      <c r="Q140" s="31"/>
      <c r="R140" s="31"/>
      <c r="S140" s="31"/>
      <c r="T140" s="25" t="s">
        <v>28</v>
      </c>
      <c r="U140" s="25"/>
      <c r="V140" s="25"/>
      <c r="W140" s="25" t="s">
        <v>28</v>
      </c>
      <c r="X140" s="25"/>
      <c r="Y140" s="25"/>
      <c r="Z140" s="25"/>
      <c r="AA140" s="25"/>
      <c r="AB140" s="25"/>
      <c r="AC140" s="25" t="s">
        <v>28</v>
      </c>
      <c r="AD140" s="25"/>
      <c r="AE140" s="25"/>
      <c r="AF140" s="25"/>
      <c r="AG140" s="25"/>
      <c r="AH140" s="25" t="s">
        <v>28</v>
      </c>
      <c r="AI140" s="25"/>
      <c r="AJ140" s="25"/>
      <c r="AK140" s="25"/>
      <c r="AL140" s="25"/>
      <c r="AM140" s="25" t="s">
        <v>28</v>
      </c>
      <c r="AN140" s="25"/>
      <c r="AO140" s="25"/>
      <c r="AP140" s="25" t="s">
        <v>28</v>
      </c>
      <c r="AQ140" s="25"/>
      <c r="AR140" s="25"/>
      <c r="AS140" s="25"/>
      <c r="AT140" s="25"/>
      <c r="AU140" s="25"/>
      <c r="AV140" s="25" t="s">
        <v>28</v>
      </c>
      <c r="AW140" s="25"/>
      <c r="AX140" s="25"/>
      <c r="AY140" s="8" t="s">
        <v>28</v>
      </c>
    </row>
    <row r="141" spans="1:51" s="1" customFormat="1" ht="24" customHeight="1">
      <c r="A141" s="30" t="s">
        <v>247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1" t="s">
        <v>248</v>
      </c>
      <c r="P141" s="31"/>
      <c r="Q141" s="31"/>
      <c r="R141" s="31"/>
      <c r="S141" s="31"/>
      <c r="T141" s="25" t="s">
        <v>28</v>
      </c>
      <c r="U141" s="25"/>
      <c r="V141" s="25"/>
      <c r="W141" s="32">
        <f>2908.61</f>
        <v>2908.61</v>
      </c>
      <c r="X141" s="32"/>
      <c r="Y141" s="32"/>
      <c r="Z141" s="32"/>
      <c r="AA141" s="32"/>
      <c r="AB141" s="32"/>
      <c r="AC141" s="25" t="s">
        <v>28</v>
      </c>
      <c r="AD141" s="25"/>
      <c r="AE141" s="25"/>
      <c r="AF141" s="25"/>
      <c r="AG141" s="25"/>
      <c r="AH141" s="32">
        <f>2908.61</f>
        <v>2908.61</v>
      </c>
      <c r="AI141" s="32"/>
      <c r="AJ141" s="32"/>
      <c r="AK141" s="32"/>
      <c r="AL141" s="32"/>
      <c r="AM141" s="25" t="s">
        <v>28</v>
      </c>
      <c r="AN141" s="25"/>
      <c r="AO141" s="25"/>
      <c r="AP141" s="32">
        <f>337.88</f>
        <v>337.88</v>
      </c>
      <c r="AQ141" s="32"/>
      <c r="AR141" s="32"/>
      <c r="AS141" s="32"/>
      <c r="AT141" s="32"/>
      <c r="AU141" s="32"/>
      <c r="AV141" s="25" t="s">
        <v>28</v>
      </c>
      <c r="AW141" s="25"/>
      <c r="AX141" s="25"/>
      <c r="AY141" s="7">
        <f>337.88</f>
        <v>337.88</v>
      </c>
    </row>
    <row r="142" spans="1:51" s="1" customFormat="1" ht="13.5" customHeight="1">
      <c r="A142" s="30" t="s">
        <v>249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1" t="s">
        <v>250</v>
      </c>
      <c r="P142" s="31"/>
      <c r="Q142" s="31"/>
      <c r="R142" s="31"/>
      <c r="S142" s="31"/>
      <c r="T142" s="25" t="s">
        <v>28</v>
      </c>
      <c r="U142" s="25"/>
      <c r="V142" s="25"/>
      <c r="W142" s="25" t="s">
        <v>28</v>
      </c>
      <c r="X142" s="25"/>
      <c r="Y142" s="25"/>
      <c r="Z142" s="25"/>
      <c r="AA142" s="25"/>
      <c r="AB142" s="25"/>
      <c r="AC142" s="25" t="s">
        <v>28</v>
      </c>
      <c r="AD142" s="25"/>
      <c r="AE142" s="25"/>
      <c r="AF142" s="25"/>
      <c r="AG142" s="25"/>
      <c r="AH142" s="25" t="s">
        <v>28</v>
      </c>
      <c r="AI142" s="25"/>
      <c r="AJ142" s="25"/>
      <c r="AK142" s="25"/>
      <c r="AL142" s="25"/>
      <c r="AM142" s="25" t="s">
        <v>28</v>
      </c>
      <c r="AN142" s="25"/>
      <c r="AO142" s="25"/>
      <c r="AP142" s="25" t="s">
        <v>28</v>
      </c>
      <c r="AQ142" s="25"/>
      <c r="AR142" s="25"/>
      <c r="AS142" s="25"/>
      <c r="AT142" s="25"/>
      <c r="AU142" s="25"/>
      <c r="AV142" s="25" t="s">
        <v>28</v>
      </c>
      <c r="AW142" s="25"/>
      <c r="AX142" s="25"/>
      <c r="AY142" s="8" t="s">
        <v>28</v>
      </c>
    </row>
    <row r="143" spans="1:51" s="1" customFormat="1" ht="13.5" customHeight="1">
      <c r="A143" s="30" t="s">
        <v>251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 t="s">
        <v>252</v>
      </c>
      <c r="P143" s="31"/>
      <c r="Q143" s="31"/>
      <c r="R143" s="31"/>
      <c r="S143" s="31"/>
      <c r="T143" s="25" t="s">
        <v>28</v>
      </c>
      <c r="U143" s="25"/>
      <c r="V143" s="25"/>
      <c r="W143" s="25" t="s">
        <v>28</v>
      </c>
      <c r="X143" s="25"/>
      <c r="Y143" s="25"/>
      <c r="Z143" s="25"/>
      <c r="AA143" s="25"/>
      <c r="AB143" s="25"/>
      <c r="AC143" s="25" t="s">
        <v>28</v>
      </c>
      <c r="AD143" s="25"/>
      <c r="AE143" s="25"/>
      <c r="AF143" s="25"/>
      <c r="AG143" s="25"/>
      <c r="AH143" s="25" t="s">
        <v>28</v>
      </c>
      <c r="AI143" s="25"/>
      <c r="AJ143" s="25"/>
      <c r="AK143" s="25"/>
      <c r="AL143" s="25"/>
      <c r="AM143" s="25" t="s">
        <v>28</v>
      </c>
      <c r="AN143" s="25"/>
      <c r="AO143" s="25"/>
      <c r="AP143" s="25" t="s">
        <v>28</v>
      </c>
      <c r="AQ143" s="25"/>
      <c r="AR143" s="25"/>
      <c r="AS143" s="25"/>
      <c r="AT143" s="25"/>
      <c r="AU143" s="25"/>
      <c r="AV143" s="25" t="s">
        <v>28</v>
      </c>
      <c r="AW143" s="25"/>
      <c r="AX143" s="25"/>
      <c r="AY143" s="8" t="s">
        <v>28</v>
      </c>
    </row>
    <row r="144" spans="1:51" s="1" customFormat="1" ht="13.5" customHeight="1">
      <c r="A144" s="30" t="s">
        <v>180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1" t="s">
        <v>253</v>
      </c>
      <c r="P144" s="31"/>
      <c r="Q144" s="31"/>
      <c r="R144" s="31"/>
      <c r="S144" s="31"/>
      <c r="T144" s="25" t="s">
        <v>28</v>
      </c>
      <c r="U144" s="25"/>
      <c r="V144" s="25"/>
      <c r="W144" s="32">
        <f>9727.6</f>
        <v>9727.6</v>
      </c>
      <c r="X144" s="32"/>
      <c r="Y144" s="32"/>
      <c r="Z144" s="32"/>
      <c r="AA144" s="32"/>
      <c r="AB144" s="32"/>
      <c r="AC144" s="25" t="s">
        <v>28</v>
      </c>
      <c r="AD144" s="25"/>
      <c r="AE144" s="25"/>
      <c r="AF144" s="25"/>
      <c r="AG144" s="25"/>
      <c r="AH144" s="32">
        <f>9727.6</f>
        <v>9727.6</v>
      </c>
      <c r="AI144" s="32"/>
      <c r="AJ144" s="32"/>
      <c r="AK144" s="32"/>
      <c r="AL144" s="32"/>
      <c r="AM144" s="25" t="s">
        <v>28</v>
      </c>
      <c r="AN144" s="25"/>
      <c r="AO144" s="25"/>
      <c r="AP144" s="32">
        <f>17653</f>
        <v>17653</v>
      </c>
      <c r="AQ144" s="32"/>
      <c r="AR144" s="32"/>
      <c r="AS144" s="32"/>
      <c r="AT144" s="32"/>
      <c r="AU144" s="32"/>
      <c r="AV144" s="25" t="s">
        <v>28</v>
      </c>
      <c r="AW144" s="25"/>
      <c r="AX144" s="25"/>
      <c r="AY144" s="7">
        <f>17653</f>
        <v>17653</v>
      </c>
    </row>
    <row r="145" spans="1:51" s="1" customFormat="1" ht="13.5" customHeight="1">
      <c r="A145" s="30" t="s">
        <v>168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1" t="s">
        <v>254</v>
      </c>
      <c r="P145" s="31"/>
      <c r="Q145" s="31"/>
      <c r="R145" s="31"/>
      <c r="S145" s="31"/>
      <c r="T145" s="25" t="s">
        <v>28</v>
      </c>
      <c r="U145" s="25"/>
      <c r="V145" s="25"/>
      <c r="W145" s="25" t="s">
        <v>28</v>
      </c>
      <c r="X145" s="25"/>
      <c r="Y145" s="25"/>
      <c r="Z145" s="25"/>
      <c r="AA145" s="25"/>
      <c r="AB145" s="25"/>
      <c r="AC145" s="25" t="s">
        <v>28</v>
      </c>
      <c r="AD145" s="25"/>
      <c r="AE145" s="25"/>
      <c r="AF145" s="25"/>
      <c r="AG145" s="25"/>
      <c r="AH145" s="25" t="s">
        <v>28</v>
      </c>
      <c r="AI145" s="25"/>
      <c r="AJ145" s="25"/>
      <c r="AK145" s="25"/>
      <c r="AL145" s="25"/>
      <c r="AM145" s="25" t="s">
        <v>28</v>
      </c>
      <c r="AN145" s="25"/>
      <c r="AO145" s="25"/>
      <c r="AP145" s="32">
        <f>148057.82</f>
        <v>148057.82</v>
      </c>
      <c r="AQ145" s="32"/>
      <c r="AR145" s="32"/>
      <c r="AS145" s="32"/>
      <c r="AT145" s="32"/>
      <c r="AU145" s="32"/>
      <c r="AV145" s="25" t="s">
        <v>28</v>
      </c>
      <c r="AW145" s="25"/>
      <c r="AX145" s="25"/>
      <c r="AY145" s="7">
        <f>148057.82</f>
        <v>148057.82</v>
      </c>
    </row>
    <row r="146" spans="1:51" s="1" customFormat="1" ht="13.5" customHeight="1">
      <c r="A146" s="30" t="s">
        <v>182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1" t="s">
        <v>255</v>
      </c>
      <c r="P146" s="31"/>
      <c r="Q146" s="31"/>
      <c r="R146" s="31"/>
      <c r="S146" s="31"/>
      <c r="T146" s="25" t="s">
        <v>28</v>
      </c>
      <c r="U146" s="25"/>
      <c r="V146" s="25"/>
      <c r="W146" s="25" t="s">
        <v>28</v>
      </c>
      <c r="X146" s="25"/>
      <c r="Y146" s="25"/>
      <c r="Z146" s="25"/>
      <c r="AA146" s="25"/>
      <c r="AB146" s="25"/>
      <c r="AC146" s="25" t="s">
        <v>28</v>
      </c>
      <c r="AD146" s="25"/>
      <c r="AE146" s="25"/>
      <c r="AF146" s="25"/>
      <c r="AG146" s="25"/>
      <c r="AH146" s="25" t="s">
        <v>28</v>
      </c>
      <c r="AI146" s="25"/>
      <c r="AJ146" s="25"/>
      <c r="AK146" s="25"/>
      <c r="AL146" s="25"/>
      <c r="AM146" s="25" t="s">
        <v>28</v>
      </c>
      <c r="AN146" s="25"/>
      <c r="AO146" s="25"/>
      <c r="AP146" s="25" t="s">
        <v>28</v>
      </c>
      <c r="AQ146" s="25"/>
      <c r="AR146" s="25"/>
      <c r="AS146" s="25"/>
      <c r="AT146" s="25"/>
      <c r="AU146" s="25"/>
      <c r="AV146" s="25" t="s">
        <v>28</v>
      </c>
      <c r="AW146" s="25"/>
      <c r="AX146" s="25"/>
      <c r="AY146" s="8" t="s">
        <v>28</v>
      </c>
    </row>
    <row r="147" spans="1:51" s="1" customFormat="1" ht="13.5" customHeight="1">
      <c r="A147" s="45" t="s">
        <v>256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7" t="s">
        <v>258</v>
      </c>
      <c r="P147" s="47"/>
      <c r="Q147" s="47"/>
      <c r="R147" s="47"/>
      <c r="S147" s="47"/>
      <c r="T147" s="48" t="s">
        <v>28</v>
      </c>
      <c r="U147" s="48"/>
      <c r="V147" s="48"/>
      <c r="W147" s="38">
        <f>353542.78</f>
        <v>353542.78</v>
      </c>
      <c r="X147" s="38"/>
      <c r="Y147" s="38"/>
      <c r="Z147" s="38"/>
      <c r="AA147" s="38"/>
      <c r="AB147" s="38"/>
      <c r="AC147" s="38">
        <f>170.09</f>
        <v>170.09</v>
      </c>
      <c r="AD147" s="38"/>
      <c r="AE147" s="38"/>
      <c r="AF147" s="38"/>
      <c r="AG147" s="38"/>
      <c r="AH147" s="38">
        <f>353712.87</f>
        <v>353712.87</v>
      </c>
      <c r="AI147" s="38"/>
      <c r="AJ147" s="38"/>
      <c r="AK147" s="38"/>
      <c r="AL147" s="38"/>
      <c r="AM147" s="48" t="s">
        <v>28</v>
      </c>
      <c r="AN147" s="48"/>
      <c r="AO147" s="48"/>
      <c r="AP147" s="38">
        <f>721573.14</f>
        <v>721573.14</v>
      </c>
      <c r="AQ147" s="38"/>
      <c r="AR147" s="38"/>
      <c r="AS147" s="38"/>
      <c r="AT147" s="38"/>
      <c r="AU147" s="38"/>
      <c r="AV147" s="38">
        <f>1907</f>
        <v>1907</v>
      </c>
      <c r="AW147" s="38"/>
      <c r="AX147" s="38"/>
      <c r="AY147" s="39">
        <f>723480.14</f>
        <v>723480.14</v>
      </c>
    </row>
    <row r="148" spans="1:51" s="1" customFormat="1" ht="24.75" customHeight="1">
      <c r="A148" s="46" t="s">
        <v>257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7"/>
      <c r="P148" s="47"/>
      <c r="Q148" s="47"/>
      <c r="R148" s="47"/>
      <c r="S148" s="47"/>
      <c r="T148" s="48"/>
      <c r="U148" s="48"/>
      <c r="V148" s="4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48"/>
      <c r="AN148" s="48"/>
      <c r="AO148" s="4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9"/>
    </row>
    <row r="149" spans="1:51" s="1" customFormat="1" ht="13.5" customHeight="1">
      <c r="A149" s="40" t="s">
        <v>259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31" t="s">
        <v>263</v>
      </c>
      <c r="P149" s="31"/>
      <c r="Q149" s="31"/>
      <c r="R149" s="31"/>
      <c r="S149" s="31"/>
      <c r="T149" s="25" t="s">
        <v>28</v>
      </c>
      <c r="U149" s="25"/>
      <c r="V149" s="25"/>
      <c r="W149" s="32">
        <f>313990.51</f>
        <v>313990.51</v>
      </c>
      <c r="X149" s="32"/>
      <c r="Y149" s="32"/>
      <c r="Z149" s="32"/>
      <c r="AA149" s="32"/>
      <c r="AB149" s="32"/>
      <c r="AC149" s="32">
        <f>34186.35</f>
        <v>34186.35</v>
      </c>
      <c r="AD149" s="32"/>
      <c r="AE149" s="32"/>
      <c r="AF149" s="32"/>
      <c r="AG149" s="32"/>
      <c r="AH149" s="32">
        <f>348176.86</f>
        <v>348176.86</v>
      </c>
      <c r="AI149" s="32"/>
      <c r="AJ149" s="32"/>
      <c r="AK149" s="32"/>
      <c r="AL149" s="32"/>
      <c r="AM149" s="25" t="s">
        <v>28</v>
      </c>
      <c r="AN149" s="25"/>
      <c r="AO149" s="25"/>
      <c r="AP149" s="32">
        <f>-1484821.85</f>
        <v>-1484821.85</v>
      </c>
      <c r="AQ149" s="32"/>
      <c r="AR149" s="32"/>
      <c r="AS149" s="32"/>
      <c r="AT149" s="32"/>
      <c r="AU149" s="32"/>
      <c r="AV149" s="32">
        <f>45304.82</f>
        <v>45304.82</v>
      </c>
      <c r="AW149" s="32"/>
      <c r="AX149" s="32"/>
      <c r="AY149" s="37">
        <f>-1439517.03</f>
        <v>-1439517.03</v>
      </c>
    </row>
    <row r="150" spans="1:51" s="1" customFormat="1" ht="13.5" customHeight="1">
      <c r="A150" s="41" t="s">
        <v>260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31"/>
      <c r="P150" s="31"/>
      <c r="Q150" s="31"/>
      <c r="R150" s="31"/>
      <c r="S150" s="31"/>
      <c r="T150" s="25"/>
      <c r="U150" s="25"/>
      <c r="V150" s="25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25"/>
      <c r="AN150" s="25"/>
      <c r="AO150" s="25"/>
      <c r="AP150" s="32"/>
      <c r="AQ150" s="32"/>
      <c r="AR150" s="32"/>
      <c r="AS150" s="32"/>
      <c r="AT150" s="32"/>
      <c r="AU150" s="32"/>
      <c r="AV150" s="32"/>
      <c r="AW150" s="32"/>
      <c r="AX150" s="32"/>
      <c r="AY150" s="37"/>
    </row>
    <row r="151" spans="1:51" s="1" customFormat="1" ht="13.5" customHeight="1">
      <c r="A151" s="42" t="s">
        <v>261</v>
      </c>
      <c r="B151" s="42"/>
      <c r="C151" s="42"/>
      <c r="D151" s="42"/>
      <c r="E151" s="43" t="s">
        <v>40</v>
      </c>
      <c r="F151" s="43"/>
      <c r="G151" s="44" t="s">
        <v>262</v>
      </c>
      <c r="H151" s="44"/>
      <c r="I151" s="44"/>
      <c r="J151" s="44"/>
      <c r="K151" s="44"/>
      <c r="L151" s="44"/>
      <c r="M151" s="44"/>
      <c r="N151" s="44"/>
      <c r="O151" s="31"/>
      <c r="P151" s="31"/>
      <c r="Q151" s="31"/>
      <c r="R151" s="31"/>
      <c r="S151" s="31"/>
      <c r="T151" s="25"/>
      <c r="U151" s="25"/>
      <c r="V151" s="25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25"/>
      <c r="AN151" s="25"/>
      <c r="AO151" s="25"/>
      <c r="AP151" s="32"/>
      <c r="AQ151" s="32"/>
      <c r="AR151" s="32"/>
      <c r="AS151" s="32"/>
      <c r="AT151" s="32"/>
      <c r="AU151" s="32"/>
      <c r="AV151" s="32"/>
      <c r="AW151" s="32"/>
      <c r="AX151" s="32"/>
      <c r="AY151" s="37"/>
    </row>
    <row r="152" spans="1:51" s="1" customFormat="1" ht="33.75" customHeight="1">
      <c r="A152" s="30" t="s">
        <v>264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1" t="s">
        <v>265</v>
      </c>
      <c r="P152" s="31"/>
      <c r="Q152" s="31"/>
      <c r="R152" s="31"/>
      <c r="S152" s="31"/>
      <c r="T152" s="25" t="s">
        <v>28</v>
      </c>
      <c r="U152" s="25"/>
      <c r="V152" s="25"/>
      <c r="W152" s="32">
        <f>-25834768.45</f>
        <v>-25834768.45</v>
      </c>
      <c r="X152" s="32"/>
      <c r="Y152" s="32"/>
      <c r="Z152" s="32"/>
      <c r="AA152" s="32"/>
      <c r="AB152" s="32"/>
      <c r="AC152" s="32">
        <f>34186.35</f>
        <v>34186.35</v>
      </c>
      <c r="AD152" s="32"/>
      <c r="AE152" s="32"/>
      <c r="AF152" s="32"/>
      <c r="AG152" s="32"/>
      <c r="AH152" s="32">
        <f>-25800582.1</f>
        <v>-25800582.1</v>
      </c>
      <c r="AI152" s="32"/>
      <c r="AJ152" s="32"/>
      <c r="AK152" s="32"/>
      <c r="AL152" s="32"/>
      <c r="AM152" s="25" t="s">
        <v>28</v>
      </c>
      <c r="AN152" s="25"/>
      <c r="AO152" s="25"/>
      <c r="AP152" s="32">
        <f>-27752107.82</f>
        <v>-27752107.82</v>
      </c>
      <c r="AQ152" s="32"/>
      <c r="AR152" s="32"/>
      <c r="AS152" s="32"/>
      <c r="AT152" s="32"/>
      <c r="AU152" s="32"/>
      <c r="AV152" s="32">
        <f>45304.82</f>
        <v>45304.82</v>
      </c>
      <c r="AW152" s="32"/>
      <c r="AX152" s="32"/>
      <c r="AY152" s="7">
        <f>-27706803</f>
        <v>-27706803</v>
      </c>
    </row>
    <row r="153" spans="1:51" s="1" customFormat="1" ht="13.5" customHeight="1">
      <c r="A153" s="30" t="s">
        <v>266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4" t="s">
        <v>265</v>
      </c>
      <c r="P153" s="34"/>
      <c r="Q153" s="34"/>
      <c r="R153" s="35" t="s">
        <v>40</v>
      </c>
      <c r="S153" s="35"/>
      <c r="T153" s="36" t="s">
        <v>194</v>
      </c>
      <c r="U153" s="36"/>
      <c r="V153" s="36"/>
      <c r="W153" s="32">
        <f>26148758.96</f>
        <v>26148758.96</v>
      </c>
      <c r="X153" s="32"/>
      <c r="Y153" s="32"/>
      <c r="Z153" s="32"/>
      <c r="AA153" s="32"/>
      <c r="AB153" s="32"/>
      <c r="AC153" s="25" t="s">
        <v>28</v>
      </c>
      <c r="AD153" s="25"/>
      <c r="AE153" s="25"/>
      <c r="AF153" s="25"/>
      <c r="AG153" s="25"/>
      <c r="AH153" s="32">
        <f>26148758.96</f>
        <v>26148758.96</v>
      </c>
      <c r="AI153" s="32"/>
      <c r="AJ153" s="32"/>
      <c r="AK153" s="32"/>
      <c r="AL153" s="32"/>
      <c r="AM153" s="33" t="s">
        <v>194</v>
      </c>
      <c r="AN153" s="33"/>
      <c r="AO153" s="33"/>
      <c r="AP153" s="32">
        <f>26267285.97</f>
        <v>26267285.97</v>
      </c>
      <c r="AQ153" s="32"/>
      <c r="AR153" s="32"/>
      <c r="AS153" s="32"/>
      <c r="AT153" s="32"/>
      <c r="AU153" s="32"/>
      <c r="AV153" s="25" t="s">
        <v>28</v>
      </c>
      <c r="AW153" s="25"/>
      <c r="AX153" s="25"/>
      <c r="AY153" s="7">
        <f>26267285.97</f>
        <v>26267285.97</v>
      </c>
    </row>
    <row r="154" spans="1:51" s="1" customFormat="1" ht="13.5" customHeight="1">
      <c r="A154" s="30" t="s">
        <v>267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1" t="s">
        <v>268</v>
      </c>
      <c r="P154" s="31"/>
      <c r="Q154" s="31"/>
      <c r="R154" s="31"/>
      <c r="S154" s="31"/>
      <c r="T154" s="25" t="s">
        <v>28</v>
      </c>
      <c r="U154" s="25"/>
      <c r="V154" s="25"/>
      <c r="W154" s="25" t="s">
        <v>28</v>
      </c>
      <c r="X154" s="25"/>
      <c r="Y154" s="25"/>
      <c r="Z154" s="25"/>
      <c r="AA154" s="25"/>
      <c r="AB154" s="25"/>
      <c r="AC154" s="25" t="s">
        <v>28</v>
      </c>
      <c r="AD154" s="25"/>
      <c r="AE154" s="25"/>
      <c r="AF154" s="25"/>
      <c r="AG154" s="25"/>
      <c r="AH154" s="25" t="s">
        <v>28</v>
      </c>
      <c r="AI154" s="25"/>
      <c r="AJ154" s="25"/>
      <c r="AK154" s="25"/>
      <c r="AL154" s="25"/>
      <c r="AM154" s="25" t="s">
        <v>28</v>
      </c>
      <c r="AN154" s="25"/>
      <c r="AO154" s="25"/>
      <c r="AP154" s="25" t="s">
        <v>28</v>
      </c>
      <c r="AQ154" s="25"/>
      <c r="AR154" s="25"/>
      <c r="AS154" s="25"/>
      <c r="AT154" s="25"/>
      <c r="AU154" s="25"/>
      <c r="AV154" s="25" t="s">
        <v>28</v>
      </c>
      <c r="AW154" s="25"/>
      <c r="AX154" s="25"/>
      <c r="AY154" s="8" t="s">
        <v>28</v>
      </c>
    </row>
    <row r="155" spans="1:51" s="1" customFormat="1" ht="13.5" customHeight="1">
      <c r="A155" s="30" t="s">
        <v>269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1" t="s">
        <v>270</v>
      </c>
      <c r="P155" s="31"/>
      <c r="Q155" s="31"/>
      <c r="R155" s="31"/>
      <c r="S155" s="31"/>
      <c r="T155" s="25" t="s">
        <v>28</v>
      </c>
      <c r="U155" s="25"/>
      <c r="V155" s="25"/>
      <c r="W155" s="25" t="s">
        <v>28</v>
      </c>
      <c r="X155" s="25"/>
      <c r="Y155" s="25"/>
      <c r="Z155" s="25"/>
      <c r="AA155" s="25"/>
      <c r="AB155" s="25"/>
      <c r="AC155" s="25" t="s">
        <v>28</v>
      </c>
      <c r="AD155" s="25"/>
      <c r="AE155" s="25"/>
      <c r="AF155" s="25"/>
      <c r="AG155" s="25"/>
      <c r="AH155" s="25" t="s">
        <v>28</v>
      </c>
      <c r="AI155" s="25"/>
      <c r="AJ155" s="25"/>
      <c r="AK155" s="25"/>
      <c r="AL155" s="25"/>
      <c r="AM155" s="25" t="s">
        <v>28</v>
      </c>
      <c r="AN155" s="25"/>
      <c r="AO155" s="25"/>
      <c r="AP155" s="25" t="s">
        <v>28</v>
      </c>
      <c r="AQ155" s="25"/>
      <c r="AR155" s="25"/>
      <c r="AS155" s="25"/>
      <c r="AT155" s="25"/>
      <c r="AU155" s="25"/>
      <c r="AV155" s="25" t="s">
        <v>28</v>
      </c>
      <c r="AW155" s="25"/>
      <c r="AX155" s="25"/>
      <c r="AY155" s="8" t="s">
        <v>28</v>
      </c>
    </row>
    <row r="156" spans="1:51" s="1" customFormat="1" ht="13.5" customHeight="1">
      <c r="A156" s="30" t="s">
        <v>271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1" t="s">
        <v>272</v>
      </c>
      <c r="P156" s="31"/>
      <c r="Q156" s="31"/>
      <c r="R156" s="31"/>
      <c r="S156" s="31"/>
      <c r="T156" s="25" t="s">
        <v>28</v>
      </c>
      <c r="U156" s="25"/>
      <c r="V156" s="25"/>
      <c r="W156" s="25" t="s">
        <v>28</v>
      </c>
      <c r="X156" s="25"/>
      <c r="Y156" s="25"/>
      <c r="Z156" s="25"/>
      <c r="AA156" s="25"/>
      <c r="AB156" s="25"/>
      <c r="AC156" s="25" t="s">
        <v>28</v>
      </c>
      <c r="AD156" s="25"/>
      <c r="AE156" s="25"/>
      <c r="AF156" s="25"/>
      <c r="AG156" s="25"/>
      <c r="AH156" s="25" t="s">
        <v>28</v>
      </c>
      <c r="AI156" s="25"/>
      <c r="AJ156" s="25"/>
      <c r="AK156" s="25"/>
      <c r="AL156" s="25"/>
      <c r="AM156" s="25" t="s">
        <v>28</v>
      </c>
      <c r="AN156" s="25"/>
      <c r="AO156" s="25"/>
      <c r="AP156" s="25" t="s">
        <v>28</v>
      </c>
      <c r="AQ156" s="25"/>
      <c r="AR156" s="25"/>
      <c r="AS156" s="25"/>
      <c r="AT156" s="25"/>
      <c r="AU156" s="25"/>
      <c r="AV156" s="25" t="s">
        <v>28</v>
      </c>
      <c r="AW156" s="25"/>
      <c r="AX156" s="25"/>
      <c r="AY156" s="8" t="s">
        <v>28</v>
      </c>
    </row>
    <row r="157" spans="1:51" s="1" customFormat="1" ht="15.75" customHeight="1">
      <c r="A157" s="26" t="s">
        <v>273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7" t="s">
        <v>30</v>
      </c>
      <c r="P157" s="27"/>
      <c r="Q157" s="27"/>
      <c r="R157" s="27"/>
      <c r="S157" s="27"/>
      <c r="T157" s="28" t="s">
        <v>28</v>
      </c>
      <c r="U157" s="28"/>
      <c r="V157" s="28"/>
      <c r="W157" s="29">
        <f>667533.29</f>
        <v>667533.29</v>
      </c>
      <c r="X157" s="29"/>
      <c r="Y157" s="29"/>
      <c r="Z157" s="29"/>
      <c r="AA157" s="29"/>
      <c r="AB157" s="29"/>
      <c r="AC157" s="29">
        <f>34356.44</f>
        <v>34356.44</v>
      </c>
      <c r="AD157" s="29"/>
      <c r="AE157" s="29"/>
      <c r="AF157" s="29"/>
      <c r="AG157" s="29"/>
      <c r="AH157" s="29">
        <f>701889.73</f>
        <v>701889.73</v>
      </c>
      <c r="AI157" s="29"/>
      <c r="AJ157" s="29"/>
      <c r="AK157" s="29"/>
      <c r="AL157" s="29"/>
      <c r="AM157" s="28" t="s">
        <v>28</v>
      </c>
      <c r="AN157" s="28"/>
      <c r="AO157" s="28"/>
      <c r="AP157" s="29">
        <f>-763248.71</f>
        <v>-763248.71</v>
      </c>
      <c r="AQ157" s="29"/>
      <c r="AR157" s="29"/>
      <c r="AS157" s="29"/>
      <c r="AT157" s="29"/>
      <c r="AU157" s="29"/>
      <c r="AV157" s="29">
        <f>47211.82</f>
        <v>47211.82</v>
      </c>
      <c r="AW157" s="29"/>
      <c r="AX157" s="29"/>
      <c r="AY157" s="13">
        <f>-716036.89</f>
        <v>-716036.89</v>
      </c>
    </row>
    <row r="158" spans="1:51" s="1" customFormat="1" ht="13.5" customHeight="1">
      <c r="A158" s="21" t="s">
        <v>0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</row>
    <row r="159" spans="1:51" s="1" customFormat="1" ht="13.5" customHeight="1">
      <c r="A159" s="21" t="s">
        <v>274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2" t="s">
        <v>0</v>
      </c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4" t="s">
        <v>0</v>
      </c>
      <c r="Z159" s="21" t="s">
        <v>277</v>
      </c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2" t="s">
        <v>0</v>
      </c>
      <c r="AP159" s="22"/>
      <c r="AQ159" s="22"/>
      <c r="AR159" s="22"/>
      <c r="AS159" s="22"/>
      <c r="AT159" s="22"/>
      <c r="AU159" s="22"/>
      <c r="AV159" s="22"/>
      <c r="AW159" s="22"/>
      <c r="AX159" s="17" t="s">
        <v>0</v>
      </c>
      <c r="AY159" s="17"/>
    </row>
    <row r="160" spans="1:51" s="1" customFormat="1" ht="12" customHeight="1">
      <c r="A160" s="18" t="s">
        <v>0</v>
      </c>
      <c r="B160" s="18"/>
      <c r="C160" s="18"/>
      <c r="D160" s="18"/>
      <c r="E160" s="18"/>
      <c r="F160" s="18"/>
      <c r="G160" s="18"/>
      <c r="H160" s="19" t="s">
        <v>275</v>
      </c>
      <c r="I160" s="19"/>
      <c r="J160" s="19"/>
      <c r="K160" s="19"/>
      <c r="L160" s="19"/>
      <c r="M160" s="18" t="s">
        <v>276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 t="s">
        <v>0</v>
      </c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9" t="s">
        <v>275</v>
      </c>
      <c r="AL160" s="19"/>
      <c r="AM160" s="19"/>
      <c r="AN160" s="23" t="s">
        <v>278</v>
      </c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1" customFormat="1" ht="7.5" customHeight="1">
      <c r="A161" s="20" t="s">
        <v>0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</row>
    <row r="162" spans="1:51" s="1" customFormat="1" ht="13.5" customHeight="1">
      <c r="A162" s="24" t="s">
        <v>279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2" t="s">
        <v>280</v>
      </c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</row>
    <row r="163" spans="1:51" s="1" customFormat="1" ht="12" customHeight="1">
      <c r="A163" s="18" t="s">
        <v>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 t="s">
        <v>281</v>
      </c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</row>
    <row r="164" spans="1:51" s="1" customFormat="1" ht="7.5" customHeight="1">
      <c r="A164" s="20" t="s">
        <v>0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</row>
    <row r="165" spans="1:51" s="1" customFormat="1" ht="13.5" customHeight="1">
      <c r="A165" s="17" t="s">
        <v>0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21" t="s">
        <v>274</v>
      </c>
      <c r="O165" s="21"/>
      <c r="P165" s="21"/>
      <c r="Q165" s="21"/>
      <c r="R165" s="21"/>
      <c r="S165" s="21"/>
      <c r="T165" s="21"/>
      <c r="U165" s="21"/>
      <c r="V165" s="22" t="s">
        <v>0</v>
      </c>
      <c r="W165" s="22"/>
      <c r="X165" s="22"/>
      <c r="Y165" s="22"/>
      <c r="Z165" s="22"/>
      <c r="AA165" s="17" t="s">
        <v>0</v>
      </c>
      <c r="AB165" s="17"/>
      <c r="AC165" s="17"/>
      <c r="AD165" s="17"/>
      <c r="AE165" s="17"/>
      <c r="AF165" s="17"/>
      <c r="AG165" s="17"/>
      <c r="AH165" s="17"/>
      <c r="AI165" s="17"/>
      <c r="AJ165" s="22" t="s">
        <v>287</v>
      </c>
      <c r="AK165" s="22"/>
      <c r="AL165" s="22"/>
      <c r="AM165" s="22"/>
      <c r="AN165" s="22"/>
      <c r="AO165" s="22"/>
      <c r="AP165" s="22"/>
      <c r="AQ165" s="22"/>
      <c r="AR165" s="17" t="s">
        <v>0</v>
      </c>
      <c r="AS165" s="17"/>
      <c r="AT165" s="17"/>
      <c r="AU165" s="17"/>
      <c r="AV165" s="17"/>
      <c r="AW165" s="17"/>
      <c r="AX165" s="17"/>
      <c r="AY165" s="17"/>
    </row>
    <row r="166" spans="1:51" s="1" customFormat="1" ht="12" customHeight="1">
      <c r="A166" s="18" t="s">
        <v>0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23" t="s">
        <v>282</v>
      </c>
      <c r="O166" s="23"/>
      <c r="P166" s="23"/>
      <c r="Q166" s="23"/>
      <c r="R166" s="23"/>
      <c r="S166" s="23"/>
      <c r="T166" s="23"/>
      <c r="U166" s="18" t="s">
        <v>283</v>
      </c>
      <c r="V166" s="18"/>
      <c r="W166" s="18"/>
      <c r="X166" s="18"/>
      <c r="Y166" s="18"/>
      <c r="Z166" s="18"/>
      <c r="AA166" s="18"/>
      <c r="AB166" s="19" t="s">
        <v>275</v>
      </c>
      <c r="AC166" s="19"/>
      <c r="AD166" s="19"/>
      <c r="AE166" s="19"/>
      <c r="AF166" s="19"/>
      <c r="AG166" s="19"/>
      <c r="AH166" s="19"/>
      <c r="AI166" s="18" t="s">
        <v>276</v>
      </c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 t="s">
        <v>0</v>
      </c>
      <c r="AV166" s="18"/>
      <c r="AW166" s="18"/>
      <c r="AX166" s="18"/>
      <c r="AY166" s="18"/>
    </row>
    <row r="167" spans="1:51" s="1" customFormat="1" ht="13.5" customHeight="1">
      <c r="A167" s="21" t="s">
        <v>284</v>
      </c>
      <c r="B167" s="21"/>
      <c r="C167" s="21"/>
      <c r="D167" s="22" t="s">
        <v>0</v>
      </c>
      <c r="E167" s="22"/>
      <c r="F167" s="22"/>
      <c r="G167" s="22"/>
      <c r="H167" s="22"/>
      <c r="I167" s="22"/>
      <c r="J167" s="22"/>
      <c r="K167" s="17" t="s">
        <v>0</v>
      </c>
      <c r="L167" s="17"/>
      <c r="M167" s="17"/>
      <c r="N167" s="17"/>
      <c r="O167" s="17"/>
      <c r="P167" s="17"/>
      <c r="Q167" s="17"/>
      <c r="R167" s="17"/>
      <c r="S167" s="22" t="s">
        <v>0</v>
      </c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4" t="s">
        <v>0</v>
      </c>
      <c r="AE167" s="22" t="s">
        <v>0</v>
      </c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17" t="s">
        <v>0</v>
      </c>
      <c r="AT167" s="17"/>
      <c r="AU167" s="17"/>
      <c r="AV167" s="17"/>
      <c r="AW167" s="17"/>
      <c r="AX167" s="17"/>
      <c r="AY167" s="17"/>
    </row>
    <row r="168" spans="1:51" s="1" customFormat="1" ht="12" customHeight="1">
      <c r="A168" s="15" t="s">
        <v>0</v>
      </c>
      <c r="B168" s="18" t="s">
        <v>283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9" t="s">
        <v>275</v>
      </c>
      <c r="M168" s="19"/>
      <c r="N168" s="19"/>
      <c r="O168" s="19"/>
      <c r="P168" s="19"/>
      <c r="Q168" s="18" t="s">
        <v>276</v>
      </c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 t="s">
        <v>285</v>
      </c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 t="s">
        <v>0</v>
      </c>
      <c r="AT168" s="18"/>
      <c r="AU168" s="18"/>
      <c r="AV168" s="18"/>
      <c r="AW168" s="18"/>
      <c r="AX168" s="18"/>
      <c r="AY168" s="18"/>
    </row>
    <row r="169" spans="1:51" s="1" customFormat="1" ht="7.5" customHeight="1">
      <c r="A169" s="20" t="s">
        <v>0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</row>
    <row r="170" spans="1:51" s="1" customFormat="1" ht="13.5" customHeight="1">
      <c r="A170" s="16" t="s">
        <v>286</v>
      </c>
      <c r="B170" s="16"/>
      <c r="C170" s="16"/>
      <c r="D170" s="16"/>
      <c r="E170" s="16"/>
      <c r="F170" s="16"/>
      <c r="G170" s="16"/>
      <c r="H170" s="16"/>
      <c r="I170" s="16"/>
      <c r="J170" s="17" t="s">
        <v>0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</row>
  </sheetData>
  <sheetProtection/>
  <mergeCells count="1222">
    <mergeCell ref="A1:O1"/>
    <mergeCell ref="P1:AK1"/>
    <mergeCell ref="AL1:AY1"/>
    <mergeCell ref="A2:E2"/>
    <mergeCell ref="F2:AV2"/>
    <mergeCell ref="AW2:AY2"/>
    <mergeCell ref="A3:AP3"/>
    <mergeCell ref="AQ3:AV3"/>
    <mergeCell ref="AW3:AY3"/>
    <mergeCell ref="A4:V4"/>
    <mergeCell ref="W4:AE4"/>
    <mergeCell ref="AF4:AV4"/>
    <mergeCell ref="AW4:AY4"/>
    <mergeCell ref="A5:H5"/>
    <mergeCell ref="I5:AQ5"/>
    <mergeCell ref="AR5:AV5"/>
    <mergeCell ref="AW5:AY5"/>
    <mergeCell ref="A6:H6"/>
    <mergeCell ref="I6:AQ6"/>
    <mergeCell ref="AR6:AV6"/>
    <mergeCell ref="AW6:AY6"/>
    <mergeCell ref="A7:H7"/>
    <mergeCell ref="I7:AQ7"/>
    <mergeCell ref="AR7:AV7"/>
    <mergeCell ref="AW7:AY7"/>
    <mergeCell ref="A8:H9"/>
    <mergeCell ref="I8:AQ9"/>
    <mergeCell ref="AR8:AV8"/>
    <mergeCell ref="AR9:AV9"/>
    <mergeCell ref="AW8:AY8"/>
    <mergeCell ref="AW9:AY9"/>
    <mergeCell ref="A10:B10"/>
    <mergeCell ref="C10:AV10"/>
    <mergeCell ref="AW10:AY10"/>
    <mergeCell ref="A11:AS11"/>
    <mergeCell ref="AT11:AV11"/>
    <mergeCell ref="AW11:AY11"/>
    <mergeCell ref="A12:AY12"/>
    <mergeCell ref="A13:N13"/>
    <mergeCell ref="O13:S13"/>
    <mergeCell ref="T13:V13"/>
    <mergeCell ref="W13:AB13"/>
    <mergeCell ref="AC13:AG13"/>
    <mergeCell ref="AH13:AL13"/>
    <mergeCell ref="AM13:AO13"/>
    <mergeCell ref="AP13:AU13"/>
    <mergeCell ref="AV13:AX13"/>
    <mergeCell ref="A14:N14"/>
    <mergeCell ref="O14:S14"/>
    <mergeCell ref="T14:V14"/>
    <mergeCell ref="W14:AB14"/>
    <mergeCell ref="AC14:AG14"/>
    <mergeCell ref="AH14:AL14"/>
    <mergeCell ref="AM14:AO14"/>
    <mergeCell ref="AP14:AU14"/>
    <mergeCell ref="AV14:AX14"/>
    <mergeCell ref="A15:N15"/>
    <mergeCell ref="O15:S15"/>
    <mergeCell ref="T15:V15"/>
    <mergeCell ref="W15:AB15"/>
    <mergeCell ref="AC15:AG15"/>
    <mergeCell ref="AH15:AL15"/>
    <mergeCell ref="AM15:AO15"/>
    <mergeCell ref="AP15:AU15"/>
    <mergeCell ref="AV15:AX15"/>
    <mergeCell ref="A16:AY16"/>
    <mergeCell ref="A17:N18"/>
    <mergeCell ref="O17:S18"/>
    <mergeCell ref="T17:AL17"/>
    <mergeCell ref="T18:V18"/>
    <mergeCell ref="W18:AB18"/>
    <mergeCell ref="AC18:AG18"/>
    <mergeCell ref="AH18:AL18"/>
    <mergeCell ref="AM17:AY17"/>
    <mergeCell ref="AM18:AO18"/>
    <mergeCell ref="AP18:AU18"/>
    <mergeCell ref="AV18:AX18"/>
    <mergeCell ref="A19:N19"/>
    <mergeCell ref="O19:S19"/>
    <mergeCell ref="T19:V19"/>
    <mergeCell ref="W19:AB19"/>
    <mergeCell ref="AC19:AG19"/>
    <mergeCell ref="AH19:AL19"/>
    <mergeCell ref="AM19:AO19"/>
    <mergeCell ref="AP19:AU19"/>
    <mergeCell ref="AV19:AX19"/>
    <mergeCell ref="A20:N20"/>
    <mergeCell ref="A21:N21"/>
    <mergeCell ref="O20:S21"/>
    <mergeCell ref="T20:V21"/>
    <mergeCell ref="W20:AB21"/>
    <mergeCell ref="AC20:AG21"/>
    <mergeCell ref="AH20:AL21"/>
    <mergeCell ref="AM20:AO21"/>
    <mergeCell ref="AP20:AU21"/>
    <mergeCell ref="AV20:AX21"/>
    <mergeCell ref="AY20:AY21"/>
    <mergeCell ref="A22:N22"/>
    <mergeCell ref="O22:S22"/>
    <mergeCell ref="T22:V22"/>
    <mergeCell ref="W22:AB22"/>
    <mergeCell ref="AC22:AG22"/>
    <mergeCell ref="AH22:AL22"/>
    <mergeCell ref="AM22:AO22"/>
    <mergeCell ref="AP22:AU22"/>
    <mergeCell ref="AV22:AX22"/>
    <mergeCell ref="A23:N23"/>
    <mergeCell ref="O23:S23"/>
    <mergeCell ref="T23:V23"/>
    <mergeCell ref="W23:AB23"/>
    <mergeCell ref="AC23:AG23"/>
    <mergeCell ref="AH23:AL23"/>
    <mergeCell ref="AM23:AO23"/>
    <mergeCell ref="AP23:AU23"/>
    <mergeCell ref="AV23:AX23"/>
    <mergeCell ref="A24:N24"/>
    <mergeCell ref="O24:S24"/>
    <mergeCell ref="T24:V24"/>
    <mergeCell ref="W24:AB24"/>
    <mergeCell ref="AC24:AG24"/>
    <mergeCell ref="AH24:AL24"/>
    <mergeCell ref="AM24:AO24"/>
    <mergeCell ref="AP24:AU24"/>
    <mergeCell ref="AV24:AX24"/>
    <mergeCell ref="A25:N25"/>
    <mergeCell ref="O25:S25"/>
    <mergeCell ref="T25:V25"/>
    <mergeCell ref="W25:AB25"/>
    <mergeCell ref="AC25:AG25"/>
    <mergeCell ref="AH25:AL25"/>
    <mergeCell ref="AM25:AO25"/>
    <mergeCell ref="AP25:AU25"/>
    <mergeCell ref="AV25:AX25"/>
    <mergeCell ref="A26:N26"/>
    <mergeCell ref="O26:S26"/>
    <mergeCell ref="T26:V26"/>
    <mergeCell ref="W26:AB26"/>
    <mergeCell ref="AC26:AG26"/>
    <mergeCell ref="AH26:AL26"/>
    <mergeCell ref="AM26:AO26"/>
    <mergeCell ref="AP26:AU26"/>
    <mergeCell ref="AV26:AX26"/>
    <mergeCell ref="A27:N27"/>
    <mergeCell ref="O27:S27"/>
    <mergeCell ref="T27:V27"/>
    <mergeCell ref="W27:AB27"/>
    <mergeCell ref="AC27:AG27"/>
    <mergeCell ref="AH27:AL27"/>
    <mergeCell ref="AM27:AO27"/>
    <mergeCell ref="AP27:AU27"/>
    <mergeCell ref="AV27:AX27"/>
    <mergeCell ref="A28:N28"/>
    <mergeCell ref="O28:S28"/>
    <mergeCell ref="T28:V28"/>
    <mergeCell ref="W28:AB28"/>
    <mergeCell ref="AC28:AG28"/>
    <mergeCell ref="AH28:AL28"/>
    <mergeCell ref="AM28:AO28"/>
    <mergeCell ref="AP28:AU28"/>
    <mergeCell ref="AV28:AX28"/>
    <mergeCell ref="A29:N29"/>
    <mergeCell ref="O29:S29"/>
    <mergeCell ref="T29:V29"/>
    <mergeCell ref="W29:AB29"/>
    <mergeCell ref="AC29:AG29"/>
    <mergeCell ref="AH29:AL29"/>
    <mergeCell ref="AM29:AO29"/>
    <mergeCell ref="AP29:AU29"/>
    <mergeCell ref="AV29:AX29"/>
    <mergeCell ref="A30:N30"/>
    <mergeCell ref="O30:S30"/>
    <mergeCell ref="T30:V30"/>
    <mergeCell ref="W30:AB30"/>
    <mergeCell ref="AC30:AG30"/>
    <mergeCell ref="AH30:AL30"/>
    <mergeCell ref="AM30:AO30"/>
    <mergeCell ref="AP30:AU30"/>
    <mergeCell ref="AV30:AX30"/>
    <mergeCell ref="A31:N31"/>
    <mergeCell ref="O31:S31"/>
    <mergeCell ref="T31:V31"/>
    <mergeCell ref="W31:AB31"/>
    <mergeCell ref="AC31:AG31"/>
    <mergeCell ref="AH31:AL31"/>
    <mergeCell ref="AM31:AO31"/>
    <mergeCell ref="AP31:AU31"/>
    <mergeCell ref="AV31:AX31"/>
    <mergeCell ref="A32:N32"/>
    <mergeCell ref="O32:S32"/>
    <mergeCell ref="T32:V32"/>
    <mergeCell ref="W32:AB32"/>
    <mergeCell ref="AC32:AG32"/>
    <mergeCell ref="AH32:AL32"/>
    <mergeCell ref="AM32:AO32"/>
    <mergeCell ref="AP32:AT32"/>
    <mergeCell ref="AU32:AX32"/>
    <mergeCell ref="A33:N33"/>
    <mergeCell ref="O33:S33"/>
    <mergeCell ref="T33:V33"/>
    <mergeCell ref="W33:AB33"/>
    <mergeCell ref="AC33:AG33"/>
    <mergeCell ref="AH33:AL33"/>
    <mergeCell ref="AM33:AO33"/>
    <mergeCell ref="AP33:AU33"/>
    <mergeCell ref="AV33:AX33"/>
    <mergeCell ref="A34:N34"/>
    <mergeCell ref="O34:S34"/>
    <mergeCell ref="T34:V34"/>
    <mergeCell ref="W34:AB34"/>
    <mergeCell ref="AC34:AG34"/>
    <mergeCell ref="AH34:AL34"/>
    <mergeCell ref="AM34:AO34"/>
    <mergeCell ref="AP34:AU34"/>
    <mergeCell ref="AV34:AX34"/>
    <mergeCell ref="A35:N35"/>
    <mergeCell ref="O35:S35"/>
    <mergeCell ref="T35:V35"/>
    <mergeCell ref="W35:AB35"/>
    <mergeCell ref="AC35:AG35"/>
    <mergeCell ref="AH35:AL35"/>
    <mergeCell ref="AM35:AO35"/>
    <mergeCell ref="AP35:AU35"/>
    <mergeCell ref="AV35:AX35"/>
    <mergeCell ref="A36:N36"/>
    <mergeCell ref="O36:AY36"/>
    <mergeCell ref="A37:AY37"/>
    <mergeCell ref="A38:N39"/>
    <mergeCell ref="O38:S39"/>
    <mergeCell ref="T38:AL38"/>
    <mergeCell ref="T39:V39"/>
    <mergeCell ref="W39:AB39"/>
    <mergeCell ref="AC39:AG39"/>
    <mergeCell ref="AH39:AL39"/>
    <mergeCell ref="AM38:AY38"/>
    <mergeCell ref="AM39:AO39"/>
    <mergeCell ref="AP39:AU39"/>
    <mergeCell ref="AV39:AX39"/>
    <mergeCell ref="A40:N40"/>
    <mergeCell ref="O40:S40"/>
    <mergeCell ref="T40:V40"/>
    <mergeCell ref="W40:AB40"/>
    <mergeCell ref="AC40:AG40"/>
    <mergeCell ref="AH40:AL40"/>
    <mergeCell ref="AM40:AO40"/>
    <mergeCell ref="AP40:AU40"/>
    <mergeCell ref="AV40:AX40"/>
    <mergeCell ref="A41:N41"/>
    <mergeCell ref="O41:S41"/>
    <mergeCell ref="T41:V41"/>
    <mergeCell ref="W41:AB41"/>
    <mergeCell ref="AC41:AG41"/>
    <mergeCell ref="AH41:AL41"/>
    <mergeCell ref="AM41:AO41"/>
    <mergeCell ref="AP41:AU41"/>
    <mergeCell ref="AV41:AX41"/>
    <mergeCell ref="A42:N42"/>
    <mergeCell ref="O42:S42"/>
    <mergeCell ref="T42:V42"/>
    <mergeCell ref="W42:AB42"/>
    <mergeCell ref="AC42:AG42"/>
    <mergeCell ref="AH42:AL42"/>
    <mergeCell ref="AM42:AO42"/>
    <mergeCell ref="AP42:AU42"/>
    <mergeCell ref="AV42:AX42"/>
    <mergeCell ref="A43:N43"/>
    <mergeCell ref="O43:S43"/>
    <mergeCell ref="T43:V43"/>
    <mergeCell ref="W43:AB43"/>
    <mergeCell ref="AC43:AG43"/>
    <mergeCell ref="AH43:AL43"/>
    <mergeCell ref="AM43:AO43"/>
    <mergeCell ref="AP43:AU43"/>
    <mergeCell ref="AV43:AX43"/>
    <mergeCell ref="A44:N44"/>
    <mergeCell ref="O44:S44"/>
    <mergeCell ref="T44:V44"/>
    <mergeCell ref="W44:AB44"/>
    <mergeCell ref="AC44:AG44"/>
    <mergeCell ref="AH44:AL44"/>
    <mergeCell ref="AM44:AO44"/>
    <mergeCell ref="AP44:AU44"/>
    <mergeCell ref="AV44:AX44"/>
    <mergeCell ref="A45:N45"/>
    <mergeCell ref="O45:S45"/>
    <mergeCell ref="T45:V45"/>
    <mergeCell ref="W45:AB45"/>
    <mergeCell ref="AC45:AG45"/>
    <mergeCell ref="AH45:AL45"/>
    <mergeCell ref="AM45:AO45"/>
    <mergeCell ref="AP45:AU45"/>
    <mergeCell ref="AV45:AX45"/>
    <mergeCell ref="A46:N46"/>
    <mergeCell ref="O46:S46"/>
    <mergeCell ref="T46:V46"/>
    <mergeCell ref="W46:AB46"/>
    <mergeCell ref="AC46:AG46"/>
    <mergeCell ref="AH46:AL46"/>
    <mergeCell ref="AM46:AO46"/>
    <mergeCell ref="AP46:AU46"/>
    <mergeCell ref="AV46:AX46"/>
    <mergeCell ref="A47:N47"/>
    <mergeCell ref="O47:S47"/>
    <mergeCell ref="T47:V47"/>
    <mergeCell ref="W47:AB47"/>
    <mergeCell ref="AC47:AG47"/>
    <mergeCell ref="AH47:AL47"/>
    <mergeCell ref="AM47:AO47"/>
    <mergeCell ref="AP47:AU47"/>
    <mergeCell ref="AV47:AX47"/>
    <mergeCell ref="A48:N48"/>
    <mergeCell ref="O48:S48"/>
    <mergeCell ref="T48:V48"/>
    <mergeCell ref="W48:AB48"/>
    <mergeCell ref="AC48:AG48"/>
    <mergeCell ref="AH48:AL48"/>
    <mergeCell ref="AM48:AO48"/>
    <mergeCell ref="AP48:AU48"/>
    <mergeCell ref="AV48:AX48"/>
    <mergeCell ref="A49:N49"/>
    <mergeCell ref="O49:S49"/>
    <mergeCell ref="T49:V49"/>
    <mergeCell ref="W49:AB49"/>
    <mergeCell ref="AC49:AG49"/>
    <mergeCell ref="AH49:AL49"/>
    <mergeCell ref="AM49:AO49"/>
    <mergeCell ref="AP49:AU49"/>
    <mergeCell ref="AV49:AX49"/>
    <mergeCell ref="A50:N50"/>
    <mergeCell ref="O50:S50"/>
    <mergeCell ref="T50:V50"/>
    <mergeCell ref="W50:AB50"/>
    <mergeCell ref="AC50:AG50"/>
    <mergeCell ref="AH50:AL50"/>
    <mergeCell ref="AM50:AO50"/>
    <mergeCell ref="AP50:AU50"/>
    <mergeCell ref="AV50:AX50"/>
    <mergeCell ref="A51:N51"/>
    <mergeCell ref="O51:S51"/>
    <mergeCell ref="T51:V51"/>
    <mergeCell ref="W51:AB51"/>
    <mergeCell ref="AC51:AG51"/>
    <mergeCell ref="AH51:AL51"/>
    <mergeCell ref="AM51:AO51"/>
    <mergeCell ref="AP51:AU51"/>
    <mergeCell ref="AV51:AX51"/>
    <mergeCell ref="A52:N52"/>
    <mergeCell ref="O52:S52"/>
    <mergeCell ref="T52:V52"/>
    <mergeCell ref="W52:AB52"/>
    <mergeCell ref="AC52:AG52"/>
    <mergeCell ref="AH52:AL52"/>
    <mergeCell ref="AM52:AO52"/>
    <mergeCell ref="AP52:AU52"/>
    <mergeCell ref="AV52:AX52"/>
    <mergeCell ref="A53:N53"/>
    <mergeCell ref="O53:S53"/>
    <mergeCell ref="T53:V53"/>
    <mergeCell ref="W53:AB53"/>
    <mergeCell ref="AC53:AG53"/>
    <mergeCell ref="AH53:AL53"/>
    <mergeCell ref="AM53:AO53"/>
    <mergeCell ref="AP53:AU53"/>
    <mergeCell ref="AV53:AX53"/>
    <mergeCell ref="A54:N54"/>
    <mergeCell ref="O54:S54"/>
    <mergeCell ref="T54:V54"/>
    <mergeCell ref="W54:AB54"/>
    <mergeCell ref="AC54:AG54"/>
    <mergeCell ref="AH54:AL54"/>
    <mergeCell ref="AM54:AO54"/>
    <mergeCell ref="AP54:AU54"/>
    <mergeCell ref="AV54:AX54"/>
    <mergeCell ref="A55:N55"/>
    <mergeCell ref="O55:S55"/>
    <mergeCell ref="T55:V55"/>
    <mergeCell ref="W55:AB55"/>
    <mergeCell ref="AC55:AG55"/>
    <mergeCell ref="AH55:AL55"/>
    <mergeCell ref="AM55:AO55"/>
    <mergeCell ref="AP55:AU55"/>
    <mergeCell ref="AV55:AX55"/>
    <mergeCell ref="A56:N56"/>
    <mergeCell ref="O56:S56"/>
    <mergeCell ref="T56:V56"/>
    <mergeCell ref="W56:AB56"/>
    <mergeCell ref="AC56:AG56"/>
    <mergeCell ref="AH56:AL56"/>
    <mergeCell ref="AM56:AO56"/>
    <mergeCell ref="AP56:AU56"/>
    <mergeCell ref="AV56:AX56"/>
    <mergeCell ref="A57:N57"/>
    <mergeCell ref="O57:S57"/>
    <mergeCell ref="T57:V57"/>
    <mergeCell ref="W57:AB57"/>
    <mergeCell ref="AC57:AG57"/>
    <mergeCell ref="AH57:AL57"/>
    <mergeCell ref="AM57:AO57"/>
    <mergeCell ref="AP57:AU57"/>
    <mergeCell ref="AV57:AX57"/>
    <mergeCell ref="A58:N58"/>
    <mergeCell ref="O58:S58"/>
    <mergeCell ref="T58:V58"/>
    <mergeCell ref="W58:AB58"/>
    <mergeCell ref="AC58:AG58"/>
    <mergeCell ref="AH58:AL58"/>
    <mergeCell ref="AM58:AO58"/>
    <mergeCell ref="AP58:AU58"/>
    <mergeCell ref="AV58:AX58"/>
    <mergeCell ref="A59:N59"/>
    <mergeCell ref="O59:S59"/>
    <mergeCell ref="T59:V59"/>
    <mergeCell ref="W59:AB59"/>
    <mergeCell ref="AC59:AG59"/>
    <mergeCell ref="AH59:AL59"/>
    <mergeCell ref="AM59:AO59"/>
    <mergeCell ref="AP59:AU59"/>
    <mergeCell ref="AV59:AX59"/>
    <mergeCell ref="A60:N60"/>
    <mergeCell ref="O60:S60"/>
    <mergeCell ref="T60:V60"/>
    <mergeCell ref="W60:AB60"/>
    <mergeCell ref="AC60:AG60"/>
    <mergeCell ref="AH60:AL60"/>
    <mergeCell ref="AM60:AO60"/>
    <mergeCell ref="AP60:AU60"/>
    <mergeCell ref="AV60:AX60"/>
    <mergeCell ref="A61:AY61"/>
    <mergeCell ref="A62:N63"/>
    <mergeCell ref="O62:S63"/>
    <mergeCell ref="T62:AL62"/>
    <mergeCell ref="T63:V63"/>
    <mergeCell ref="W63:AB63"/>
    <mergeCell ref="AC63:AG63"/>
    <mergeCell ref="AH63:AL63"/>
    <mergeCell ref="AM62:AY62"/>
    <mergeCell ref="AM63:AO63"/>
    <mergeCell ref="AP63:AU63"/>
    <mergeCell ref="AV63:AX63"/>
    <mergeCell ref="A64:N64"/>
    <mergeCell ref="O64:S64"/>
    <mergeCell ref="T64:V64"/>
    <mergeCell ref="W64:AB64"/>
    <mergeCell ref="AC64:AG64"/>
    <mergeCell ref="AH64:AL64"/>
    <mergeCell ref="AM64:AO64"/>
    <mergeCell ref="AP64:AU64"/>
    <mergeCell ref="AV64:AX64"/>
    <mergeCell ref="A65:N65"/>
    <mergeCell ref="O65:S65"/>
    <mergeCell ref="T65:V65"/>
    <mergeCell ref="W65:AB65"/>
    <mergeCell ref="AC65:AG65"/>
    <mergeCell ref="AH65:AL65"/>
    <mergeCell ref="AM65:AO65"/>
    <mergeCell ref="AP65:AU65"/>
    <mergeCell ref="AV65:AX65"/>
    <mergeCell ref="A66:N66"/>
    <mergeCell ref="O66:S66"/>
    <mergeCell ref="T66:V66"/>
    <mergeCell ref="W66:AB66"/>
    <mergeCell ref="AC66:AG66"/>
    <mergeCell ref="AH66:AL66"/>
    <mergeCell ref="AM66:AO66"/>
    <mergeCell ref="AP66:AU66"/>
    <mergeCell ref="AV66:AX66"/>
    <mergeCell ref="A67:N67"/>
    <mergeCell ref="O67:S67"/>
    <mergeCell ref="T67:V67"/>
    <mergeCell ref="W67:AB67"/>
    <mergeCell ref="AC67:AG67"/>
    <mergeCell ref="AH67:AL67"/>
    <mergeCell ref="AM67:AO67"/>
    <mergeCell ref="AP67:AU67"/>
    <mergeCell ref="AV67:AX67"/>
    <mergeCell ref="A68:N68"/>
    <mergeCell ref="O68:S68"/>
    <mergeCell ref="T68:V68"/>
    <mergeCell ref="W68:AB68"/>
    <mergeCell ref="AC68:AG68"/>
    <mergeCell ref="AH68:AL68"/>
    <mergeCell ref="AM68:AO68"/>
    <mergeCell ref="AP68:AU68"/>
    <mergeCell ref="AV68:AX68"/>
    <mergeCell ref="A69:N69"/>
    <mergeCell ref="O69:S69"/>
    <mergeCell ref="T69:V69"/>
    <mergeCell ref="W69:AB69"/>
    <mergeCell ref="AC69:AG69"/>
    <mergeCell ref="AH69:AL69"/>
    <mergeCell ref="AM69:AO69"/>
    <mergeCell ref="AP69:AU69"/>
    <mergeCell ref="AV69:AX69"/>
    <mergeCell ref="A70:N70"/>
    <mergeCell ref="O70:S70"/>
    <mergeCell ref="T70:V70"/>
    <mergeCell ref="W70:AB70"/>
    <mergeCell ref="AC70:AG70"/>
    <mergeCell ref="AH70:AL70"/>
    <mergeCell ref="AM70:AO70"/>
    <mergeCell ref="AP70:AU70"/>
    <mergeCell ref="AV70:AX70"/>
    <mergeCell ref="A71:N71"/>
    <mergeCell ref="A72:N72"/>
    <mergeCell ref="O71:S72"/>
    <mergeCell ref="T71:V72"/>
    <mergeCell ref="W71:AB72"/>
    <mergeCell ref="AC71:AG72"/>
    <mergeCell ref="AH71:AL72"/>
    <mergeCell ref="AM71:AO72"/>
    <mergeCell ref="AP71:AU72"/>
    <mergeCell ref="AV71:AX72"/>
    <mergeCell ref="AY71:AY72"/>
    <mergeCell ref="A73:N73"/>
    <mergeCell ref="A74:N74"/>
    <mergeCell ref="O73:S74"/>
    <mergeCell ref="T73:V74"/>
    <mergeCell ref="W73:AB74"/>
    <mergeCell ref="AC73:AG74"/>
    <mergeCell ref="AH73:AL74"/>
    <mergeCell ref="AM73:AO74"/>
    <mergeCell ref="AP73:AU74"/>
    <mergeCell ref="AV73:AX74"/>
    <mergeCell ref="AY73:AY74"/>
    <mergeCell ref="A75:N75"/>
    <mergeCell ref="O75:S75"/>
    <mergeCell ref="T75:V75"/>
    <mergeCell ref="W75:AB75"/>
    <mergeCell ref="AC75:AG75"/>
    <mergeCell ref="AH75:AL75"/>
    <mergeCell ref="AM75:AO75"/>
    <mergeCell ref="AP75:AU75"/>
    <mergeCell ref="AV75:AX75"/>
    <mergeCell ref="A76:N76"/>
    <mergeCell ref="O76:S76"/>
    <mergeCell ref="T76:V76"/>
    <mergeCell ref="W76:AB76"/>
    <mergeCell ref="AC76:AG76"/>
    <mergeCell ref="AH76:AL76"/>
    <mergeCell ref="AM76:AO76"/>
    <mergeCell ref="AP76:AU76"/>
    <mergeCell ref="AV76:AX76"/>
    <mergeCell ref="A77:N77"/>
    <mergeCell ref="O77:S77"/>
    <mergeCell ref="T77:V77"/>
    <mergeCell ref="W77:AB77"/>
    <mergeCell ref="AC77:AG77"/>
    <mergeCell ref="AH77:AL77"/>
    <mergeCell ref="AM77:AO77"/>
    <mergeCell ref="AP77:AU77"/>
    <mergeCell ref="AV77:AX77"/>
    <mergeCell ref="A78:N78"/>
    <mergeCell ref="O78:S78"/>
    <mergeCell ref="T78:V78"/>
    <mergeCell ref="W78:AB78"/>
    <mergeCell ref="AC78:AG78"/>
    <mergeCell ref="AH78:AL78"/>
    <mergeCell ref="AM78:AO78"/>
    <mergeCell ref="AP78:AU78"/>
    <mergeCell ref="AV78:AX78"/>
    <mergeCell ref="A79:N79"/>
    <mergeCell ref="O79:S79"/>
    <mergeCell ref="T79:V79"/>
    <mergeCell ref="W79:AB79"/>
    <mergeCell ref="AC79:AG79"/>
    <mergeCell ref="AH79:AL79"/>
    <mergeCell ref="AM79:AO79"/>
    <mergeCell ref="AP79:AU79"/>
    <mergeCell ref="AV79:AX79"/>
    <mergeCell ref="A80:N80"/>
    <mergeCell ref="O80:S80"/>
    <mergeCell ref="T80:V80"/>
    <mergeCell ref="W80:AB80"/>
    <mergeCell ref="AC80:AG80"/>
    <mergeCell ref="AH80:AL80"/>
    <mergeCell ref="AM80:AO80"/>
    <mergeCell ref="AP80:AU80"/>
    <mergeCell ref="AV80:AX80"/>
    <mergeCell ref="A81:N81"/>
    <mergeCell ref="O81:S81"/>
    <mergeCell ref="T81:V81"/>
    <mergeCell ref="W81:AB81"/>
    <mergeCell ref="AC81:AG81"/>
    <mergeCell ref="AH81:AL81"/>
    <mergeCell ref="AM81:AO81"/>
    <mergeCell ref="AP81:AU81"/>
    <mergeCell ref="AV81:AX81"/>
    <mergeCell ref="A82:N82"/>
    <mergeCell ref="O82:S82"/>
    <mergeCell ref="T82:V82"/>
    <mergeCell ref="W82:AB82"/>
    <mergeCell ref="AC82:AG82"/>
    <mergeCell ref="AH82:AL82"/>
    <mergeCell ref="AM82:AO82"/>
    <mergeCell ref="AP82:AU82"/>
    <mergeCell ref="AV82:AX82"/>
    <mergeCell ref="AH84:AL84"/>
    <mergeCell ref="AM84:AO84"/>
    <mergeCell ref="A83:N83"/>
    <mergeCell ref="O83:S83"/>
    <mergeCell ref="T83:V83"/>
    <mergeCell ref="W83:AB83"/>
    <mergeCell ref="AC83:AG83"/>
    <mergeCell ref="AH83:AL83"/>
    <mergeCell ref="AM85:AO85"/>
    <mergeCell ref="AP85:AU85"/>
    <mergeCell ref="AM83:AO83"/>
    <mergeCell ref="AP83:AU83"/>
    <mergeCell ref="AV83:AX83"/>
    <mergeCell ref="A84:N84"/>
    <mergeCell ref="O84:S84"/>
    <mergeCell ref="T84:V84"/>
    <mergeCell ref="W84:AB84"/>
    <mergeCell ref="AC84:AG84"/>
    <mergeCell ref="AP86:AU86"/>
    <mergeCell ref="AV86:AX86"/>
    <mergeCell ref="AP84:AU84"/>
    <mergeCell ref="AV84:AX84"/>
    <mergeCell ref="A85:N85"/>
    <mergeCell ref="O85:S85"/>
    <mergeCell ref="T85:V85"/>
    <mergeCell ref="W85:AB85"/>
    <mergeCell ref="AC85:AG85"/>
    <mergeCell ref="AH85:AL85"/>
    <mergeCell ref="AC87:AG87"/>
    <mergeCell ref="AH87:AL87"/>
    <mergeCell ref="AV85:AX85"/>
    <mergeCell ref="A86:N86"/>
    <mergeCell ref="O86:S86"/>
    <mergeCell ref="T86:V86"/>
    <mergeCell ref="W86:AB86"/>
    <mergeCell ref="AC86:AG86"/>
    <mergeCell ref="AH86:AL86"/>
    <mergeCell ref="AM86:AO86"/>
    <mergeCell ref="AM87:AO87"/>
    <mergeCell ref="AP87:AU87"/>
    <mergeCell ref="AV87:AX87"/>
    <mergeCell ref="A88:N88"/>
    <mergeCell ref="O88:AY88"/>
    <mergeCell ref="A89:AY89"/>
    <mergeCell ref="A87:N87"/>
    <mergeCell ref="O87:S87"/>
    <mergeCell ref="T87:V87"/>
    <mergeCell ref="W87:AB87"/>
    <mergeCell ref="A90:N91"/>
    <mergeCell ref="O90:S91"/>
    <mergeCell ref="T90:AL90"/>
    <mergeCell ref="T91:V91"/>
    <mergeCell ref="W91:AB91"/>
    <mergeCell ref="AC91:AG91"/>
    <mergeCell ref="AH91:AL91"/>
    <mergeCell ref="AM90:AY90"/>
    <mergeCell ref="AM91:AO91"/>
    <mergeCell ref="AP91:AU91"/>
    <mergeCell ref="AV91:AX91"/>
    <mergeCell ref="A92:N92"/>
    <mergeCell ref="O92:S92"/>
    <mergeCell ref="T92:V92"/>
    <mergeCell ref="W92:AB92"/>
    <mergeCell ref="AC92:AG92"/>
    <mergeCell ref="AH92:AL92"/>
    <mergeCell ref="AM92:AO92"/>
    <mergeCell ref="AP92:AU92"/>
    <mergeCell ref="AV92:AX92"/>
    <mergeCell ref="A93:N93"/>
    <mergeCell ref="O93:S93"/>
    <mergeCell ref="T93:V93"/>
    <mergeCell ref="W93:AB93"/>
    <mergeCell ref="AC93:AG93"/>
    <mergeCell ref="AH93:AL93"/>
    <mergeCell ref="AM93:AO93"/>
    <mergeCell ref="AP93:AU93"/>
    <mergeCell ref="AV93:AX93"/>
    <mergeCell ref="A94:N94"/>
    <mergeCell ref="O94:S94"/>
    <mergeCell ref="T94:V94"/>
    <mergeCell ref="W94:AB94"/>
    <mergeCell ref="AC94:AG94"/>
    <mergeCell ref="AH94:AL94"/>
    <mergeCell ref="AM94:AO94"/>
    <mergeCell ref="AP94:AU94"/>
    <mergeCell ref="AV94:AX94"/>
    <mergeCell ref="A95:N95"/>
    <mergeCell ref="O95:S95"/>
    <mergeCell ref="T95:V95"/>
    <mergeCell ref="W95:AB95"/>
    <mergeCell ref="AC95:AG95"/>
    <mergeCell ref="AH95:AL95"/>
    <mergeCell ref="AM95:AO95"/>
    <mergeCell ref="AP95:AU95"/>
    <mergeCell ref="AV95:AX95"/>
    <mergeCell ref="A96:N96"/>
    <mergeCell ref="O96:S96"/>
    <mergeCell ref="T96:V96"/>
    <mergeCell ref="W96:AB96"/>
    <mergeCell ref="AC96:AG96"/>
    <mergeCell ref="AH96:AL96"/>
    <mergeCell ref="AM96:AO96"/>
    <mergeCell ref="AP96:AU96"/>
    <mergeCell ref="AV96:AX96"/>
    <mergeCell ref="A97:N97"/>
    <mergeCell ref="O97:S97"/>
    <mergeCell ref="T97:V97"/>
    <mergeCell ref="W97:AB97"/>
    <mergeCell ref="AC97:AG97"/>
    <mergeCell ref="AH97:AL97"/>
    <mergeCell ref="AM97:AO97"/>
    <mergeCell ref="AP97:AU97"/>
    <mergeCell ref="AV97:AX97"/>
    <mergeCell ref="A98:N98"/>
    <mergeCell ref="O98:S98"/>
    <mergeCell ref="T98:V98"/>
    <mergeCell ref="W98:AB98"/>
    <mergeCell ref="AC98:AG98"/>
    <mergeCell ref="AH98:AL98"/>
    <mergeCell ref="AM98:AO98"/>
    <mergeCell ref="AP98:AU98"/>
    <mergeCell ref="AV98:AX98"/>
    <mergeCell ref="A99:N99"/>
    <mergeCell ref="O99:S99"/>
    <mergeCell ref="T99:V99"/>
    <mergeCell ref="W99:AB99"/>
    <mergeCell ref="AC99:AG99"/>
    <mergeCell ref="AH99:AL99"/>
    <mergeCell ref="AM99:AO99"/>
    <mergeCell ref="AP99:AU99"/>
    <mergeCell ref="AV99:AX99"/>
    <mergeCell ref="A100:N100"/>
    <mergeCell ref="O100:S100"/>
    <mergeCell ref="T100:V100"/>
    <mergeCell ref="W100:AB100"/>
    <mergeCell ref="AC100:AG100"/>
    <mergeCell ref="AH100:AL100"/>
    <mergeCell ref="AM100:AO100"/>
    <mergeCell ref="AP100:AU100"/>
    <mergeCell ref="AV100:AX100"/>
    <mergeCell ref="A101:N101"/>
    <mergeCell ref="O101:S101"/>
    <mergeCell ref="T101:V101"/>
    <mergeCell ref="W101:AB101"/>
    <mergeCell ref="AC101:AG101"/>
    <mergeCell ref="AH101:AL101"/>
    <mergeCell ref="AM101:AO101"/>
    <mergeCell ref="AP101:AU101"/>
    <mergeCell ref="AV101:AX101"/>
    <mergeCell ref="A102:N102"/>
    <mergeCell ref="O102:S102"/>
    <mergeCell ref="T102:V102"/>
    <mergeCell ref="W102:AB102"/>
    <mergeCell ref="AC102:AG102"/>
    <mergeCell ref="AH102:AL102"/>
    <mergeCell ref="AM102:AO102"/>
    <mergeCell ref="AP102:AU102"/>
    <mergeCell ref="AV102:AX102"/>
    <mergeCell ref="A103:N103"/>
    <mergeCell ref="O103:S103"/>
    <mergeCell ref="T103:V103"/>
    <mergeCell ref="W103:AB103"/>
    <mergeCell ref="AC103:AG103"/>
    <mergeCell ref="AH103:AL103"/>
    <mergeCell ref="AM103:AO103"/>
    <mergeCell ref="AP103:AU103"/>
    <mergeCell ref="AV103:AX103"/>
    <mergeCell ref="A104:N104"/>
    <mergeCell ref="O104:S104"/>
    <mergeCell ref="T104:V104"/>
    <mergeCell ref="W104:AB104"/>
    <mergeCell ref="AC104:AG104"/>
    <mergeCell ref="AH104:AL104"/>
    <mergeCell ref="AM104:AO104"/>
    <mergeCell ref="AP104:AU104"/>
    <mergeCell ref="AV104:AX104"/>
    <mergeCell ref="A105:N105"/>
    <mergeCell ref="O105:S105"/>
    <mergeCell ref="T105:V105"/>
    <mergeCell ref="W105:AB105"/>
    <mergeCell ref="AC105:AG105"/>
    <mergeCell ref="AH105:AL105"/>
    <mergeCell ref="AM105:AO105"/>
    <mergeCell ref="AP105:AU105"/>
    <mergeCell ref="AV105:AX105"/>
    <mergeCell ref="A106:N106"/>
    <mergeCell ref="O106:S106"/>
    <mergeCell ref="T106:V106"/>
    <mergeCell ref="W106:AB106"/>
    <mergeCell ref="AC106:AG106"/>
    <mergeCell ref="AH106:AL106"/>
    <mergeCell ref="AM106:AO106"/>
    <mergeCell ref="AP106:AU106"/>
    <mergeCell ref="AV106:AX106"/>
    <mergeCell ref="A107:N107"/>
    <mergeCell ref="O107:S107"/>
    <mergeCell ref="T107:V107"/>
    <mergeCell ref="W107:AB107"/>
    <mergeCell ref="AC107:AG107"/>
    <mergeCell ref="AH107:AL107"/>
    <mergeCell ref="AM107:AO107"/>
    <mergeCell ref="AP107:AU107"/>
    <mergeCell ref="AV107:AX107"/>
    <mergeCell ref="A108:N108"/>
    <mergeCell ref="O108:S108"/>
    <mergeCell ref="T108:V108"/>
    <mergeCell ref="W108:AB108"/>
    <mergeCell ref="AC108:AG108"/>
    <mergeCell ref="AH108:AL108"/>
    <mergeCell ref="AM108:AO108"/>
    <mergeCell ref="AP108:AU108"/>
    <mergeCell ref="AV108:AX108"/>
    <mergeCell ref="A109:N109"/>
    <mergeCell ref="O109:S109"/>
    <mergeCell ref="T109:V109"/>
    <mergeCell ref="W109:AB109"/>
    <mergeCell ref="AC109:AG109"/>
    <mergeCell ref="AH109:AL109"/>
    <mergeCell ref="AM109:AO109"/>
    <mergeCell ref="AP109:AU109"/>
    <mergeCell ref="AV109:AX109"/>
    <mergeCell ref="A110:N110"/>
    <mergeCell ref="O110:S110"/>
    <mergeCell ref="T110:V110"/>
    <mergeCell ref="W110:AB110"/>
    <mergeCell ref="AC110:AG110"/>
    <mergeCell ref="AH110:AL110"/>
    <mergeCell ref="AM110:AO110"/>
    <mergeCell ref="AP110:AU110"/>
    <mergeCell ref="AV110:AX110"/>
    <mergeCell ref="A111:N111"/>
    <mergeCell ref="O111:S111"/>
    <mergeCell ref="T111:V111"/>
    <mergeCell ref="W111:AB111"/>
    <mergeCell ref="AC111:AG111"/>
    <mergeCell ref="AH111:AL111"/>
    <mergeCell ref="AM111:AO111"/>
    <mergeCell ref="AP111:AU111"/>
    <mergeCell ref="AV111:AX111"/>
    <mergeCell ref="A112:N112"/>
    <mergeCell ref="O112:S112"/>
    <mergeCell ref="T112:V112"/>
    <mergeCell ref="W112:AB112"/>
    <mergeCell ref="AC112:AG112"/>
    <mergeCell ref="AH112:AL112"/>
    <mergeCell ref="AM112:AO112"/>
    <mergeCell ref="AP112:AU112"/>
    <mergeCell ref="AV112:AX112"/>
    <mergeCell ref="A113:N113"/>
    <mergeCell ref="A114:N114"/>
    <mergeCell ref="O113:S114"/>
    <mergeCell ref="T113:V114"/>
    <mergeCell ref="W113:AB114"/>
    <mergeCell ref="AC113:AG114"/>
    <mergeCell ref="AH113:AL114"/>
    <mergeCell ref="AM113:AO114"/>
    <mergeCell ref="AP113:AU114"/>
    <mergeCell ref="AV113:AX114"/>
    <mergeCell ref="AY113:AY114"/>
    <mergeCell ref="A115:N115"/>
    <mergeCell ref="O115:S115"/>
    <mergeCell ref="T115:V115"/>
    <mergeCell ref="W115:AB115"/>
    <mergeCell ref="AC115:AG115"/>
    <mergeCell ref="AH115:AL115"/>
    <mergeCell ref="AM115:AO115"/>
    <mergeCell ref="AP115:AU115"/>
    <mergeCell ref="AV115:AX115"/>
    <mergeCell ref="A116:AY116"/>
    <mergeCell ref="A117:N118"/>
    <mergeCell ref="O117:S118"/>
    <mergeCell ref="T117:AL117"/>
    <mergeCell ref="T118:V118"/>
    <mergeCell ref="W118:AB118"/>
    <mergeCell ref="AC118:AG118"/>
    <mergeCell ref="AH118:AL118"/>
    <mergeCell ref="AM117:AY117"/>
    <mergeCell ref="AM118:AO118"/>
    <mergeCell ref="AP118:AU118"/>
    <mergeCell ref="AV118:AX118"/>
    <mergeCell ref="A119:N119"/>
    <mergeCell ref="O119:S119"/>
    <mergeCell ref="T119:V119"/>
    <mergeCell ref="W119:AB119"/>
    <mergeCell ref="AC119:AG119"/>
    <mergeCell ref="AH119:AL119"/>
    <mergeCell ref="AM119:AO119"/>
    <mergeCell ref="AP119:AU119"/>
    <mergeCell ref="AV119:AX119"/>
    <mergeCell ref="A120:N120"/>
    <mergeCell ref="A121:N121"/>
    <mergeCell ref="O120:S121"/>
    <mergeCell ref="T120:V121"/>
    <mergeCell ref="W120:AB121"/>
    <mergeCell ref="AC120:AG121"/>
    <mergeCell ref="AH120:AL121"/>
    <mergeCell ref="AM120:AO121"/>
    <mergeCell ref="AP120:AU121"/>
    <mergeCell ref="AV120:AX121"/>
    <mergeCell ref="AY120:AY121"/>
    <mergeCell ref="A122:N122"/>
    <mergeCell ref="O122:S122"/>
    <mergeCell ref="T122:V122"/>
    <mergeCell ref="W122:AB122"/>
    <mergeCell ref="AC122:AG122"/>
    <mergeCell ref="AH122:AL122"/>
    <mergeCell ref="AM122:AO122"/>
    <mergeCell ref="AP122:AU122"/>
    <mergeCell ref="AV122:AX122"/>
    <mergeCell ref="A123:N123"/>
    <mergeCell ref="O123:S123"/>
    <mergeCell ref="T123:V123"/>
    <mergeCell ref="W123:AB123"/>
    <mergeCell ref="AC123:AG123"/>
    <mergeCell ref="AH123:AL123"/>
    <mergeCell ref="AM123:AO123"/>
    <mergeCell ref="AP123:AU123"/>
    <mergeCell ref="AV123:AX123"/>
    <mergeCell ref="A124:N124"/>
    <mergeCell ref="O124:S124"/>
    <mergeCell ref="T124:V124"/>
    <mergeCell ref="W124:AB124"/>
    <mergeCell ref="AC124:AG124"/>
    <mergeCell ref="AH124:AL124"/>
    <mergeCell ref="AM124:AO124"/>
    <mergeCell ref="AP124:AU124"/>
    <mergeCell ref="AV124:AX124"/>
    <mergeCell ref="A125:N125"/>
    <mergeCell ref="O125:S125"/>
    <mergeCell ref="T125:V125"/>
    <mergeCell ref="W125:AB125"/>
    <mergeCell ref="AC125:AG125"/>
    <mergeCell ref="AH125:AL125"/>
    <mergeCell ref="AM125:AO125"/>
    <mergeCell ref="AP125:AU125"/>
    <mergeCell ref="AV125:AX125"/>
    <mergeCell ref="A126:N126"/>
    <mergeCell ref="O126:S126"/>
    <mergeCell ref="T126:V126"/>
    <mergeCell ref="W126:AB126"/>
    <mergeCell ref="AC126:AG126"/>
    <mergeCell ref="AH126:AL126"/>
    <mergeCell ref="AM126:AO126"/>
    <mergeCell ref="AP126:AU126"/>
    <mergeCell ref="AV126:AX126"/>
    <mergeCell ref="A127:N127"/>
    <mergeCell ref="O127:S127"/>
    <mergeCell ref="T127:V127"/>
    <mergeCell ref="W127:AB127"/>
    <mergeCell ref="AC127:AF127"/>
    <mergeCell ref="AG127:AL127"/>
    <mergeCell ref="AM127:AO127"/>
    <mergeCell ref="AP127:AU127"/>
    <mergeCell ref="AV127:AX127"/>
    <mergeCell ref="A128:N128"/>
    <mergeCell ref="O128:S128"/>
    <mergeCell ref="T128:V128"/>
    <mergeCell ref="W128:AB128"/>
    <mergeCell ref="AC128:AF128"/>
    <mergeCell ref="AG128:AL128"/>
    <mergeCell ref="AM128:AO128"/>
    <mergeCell ref="AP128:AU128"/>
    <mergeCell ref="AV128:AX128"/>
    <mergeCell ref="A129:N129"/>
    <mergeCell ref="O129:S129"/>
    <mergeCell ref="T129:V129"/>
    <mergeCell ref="W129:AB129"/>
    <mergeCell ref="AC129:AF129"/>
    <mergeCell ref="AG129:AL129"/>
    <mergeCell ref="AM129:AO129"/>
    <mergeCell ref="AP129:AU129"/>
    <mergeCell ref="AV129:AX129"/>
    <mergeCell ref="A130:N130"/>
    <mergeCell ref="O130:S130"/>
    <mergeCell ref="T130:V130"/>
    <mergeCell ref="W130:AB130"/>
    <mergeCell ref="AC130:AF130"/>
    <mergeCell ref="AG130:AL130"/>
    <mergeCell ref="AM130:AO130"/>
    <mergeCell ref="AP130:AU130"/>
    <mergeCell ref="AV130:AX130"/>
    <mergeCell ref="A131:N131"/>
    <mergeCell ref="O131:S131"/>
    <mergeCell ref="T131:V131"/>
    <mergeCell ref="W131:AB131"/>
    <mergeCell ref="AC131:AF131"/>
    <mergeCell ref="AG131:AL131"/>
    <mergeCell ref="AM131:AO131"/>
    <mergeCell ref="AP131:AU131"/>
    <mergeCell ref="AV131:AX131"/>
    <mergeCell ref="A132:N132"/>
    <mergeCell ref="O132:S132"/>
    <mergeCell ref="T132:V132"/>
    <mergeCell ref="W132:AB132"/>
    <mergeCell ref="AC132:AF132"/>
    <mergeCell ref="AG132:AL132"/>
    <mergeCell ref="AM132:AO132"/>
    <mergeCell ref="AP132:AU132"/>
    <mergeCell ref="AV132:AX132"/>
    <mergeCell ref="A133:N133"/>
    <mergeCell ref="O133:AY133"/>
    <mergeCell ref="A134:AY134"/>
    <mergeCell ref="A135:N136"/>
    <mergeCell ref="O135:S136"/>
    <mergeCell ref="T135:AL135"/>
    <mergeCell ref="T136:V136"/>
    <mergeCell ref="W136:AB136"/>
    <mergeCell ref="AC136:AG136"/>
    <mergeCell ref="AH136:AL136"/>
    <mergeCell ref="AM135:AY135"/>
    <mergeCell ref="AM136:AO136"/>
    <mergeCell ref="AP136:AU136"/>
    <mergeCell ref="AV136:AX136"/>
    <mergeCell ref="A137:N137"/>
    <mergeCell ref="O137:S137"/>
    <mergeCell ref="T137:V137"/>
    <mergeCell ref="W137:AB137"/>
    <mergeCell ref="AC137:AG137"/>
    <mergeCell ref="AH137:AL137"/>
    <mergeCell ref="AM137:AO137"/>
    <mergeCell ref="AP137:AU137"/>
    <mergeCell ref="AV137:AX137"/>
    <mergeCell ref="A138:N138"/>
    <mergeCell ref="O138:S138"/>
    <mergeCell ref="T138:V138"/>
    <mergeCell ref="W138:AB138"/>
    <mergeCell ref="AC138:AG138"/>
    <mergeCell ref="AH138:AL138"/>
    <mergeCell ref="AM138:AO138"/>
    <mergeCell ref="AP138:AU138"/>
    <mergeCell ref="AV138:AX138"/>
    <mergeCell ref="A139:N139"/>
    <mergeCell ref="O139:S139"/>
    <mergeCell ref="T139:V139"/>
    <mergeCell ref="W139:AB139"/>
    <mergeCell ref="AC139:AG139"/>
    <mergeCell ref="AH139:AL139"/>
    <mergeCell ref="AM139:AO139"/>
    <mergeCell ref="AP139:AU139"/>
    <mergeCell ref="AV139:AX139"/>
    <mergeCell ref="A140:N140"/>
    <mergeCell ref="O140:S140"/>
    <mergeCell ref="T140:V140"/>
    <mergeCell ref="W140:AB140"/>
    <mergeCell ref="AC140:AG140"/>
    <mergeCell ref="AH140:AL140"/>
    <mergeCell ref="AM140:AO140"/>
    <mergeCell ref="AP140:AU140"/>
    <mergeCell ref="AV140:AX140"/>
    <mergeCell ref="A141:N141"/>
    <mergeCell ref="O141:S141"/>
    <mergeCell ref="T141:V141"/>
    <mergeCell ref="W141:AB141"/>
    <mergeCell ref="AC141:AG141"/>
    <mergeCell ref="AH141:AL141"/>
    <mergeCell ref="AM141:AO141"/>
    <mergeCell ref="AP141:AU141"/>
    <mergeCell ref="AV141:AX141"/>
    <mergeCell ref="A142:N142"/>
    <mergeCell ref="O142:S142"/>
    <mergeCell ref="T142:V142"/>
    <mergeCell ref="W142:AB142"/>
    <mergeCell ref="AC142:AG142"/>
    <mergeCell ref="AH142:AL142"/>
    <mergeCell ref="AM142:AO142"/>
    <mergeCell ref="AP142:AU142"/>
    <mergeCell ref="AV142:AX142"/>
    <mergeCell ref="A143:N143"/>
    <mergeCell ref="O143:S143"/>
    <mergeCell ref="T143:V143"/>
    <mergeCell ref="W143:AB143"/>
    <mergeCell ref="AC143:AG143"/>
    <mergeCell ref="AH143:AL143"/>
    <mergeCell ref="AM143:AO143"/>
    <mergeCell ref="AP143:AU143"/>
    <mergeCell ref="AV143:AX143"/>
    <mergeCell ref="A144:N144"/>
    <mergeCell ref="O144:S144"/>
    <mergeCell ref="T144:V144"/>
    <mergeCell ref="W144:AB144"/>
    <mergeCell ref="AC144:AG144"/>
    <mergeCell ref="AH144:AL144"/>
    <mergeCell ref="AM144:AO144"/>
    <mergeCell ref="AP144:AU144"/>
    <mergeCell ref="AV144:AX144"/>
    <mergeCell ref="A145:N145"/>
    <mergeCell ref="O145:S145"/>
    <mergeCell ref="T145:V145"/>
    <mergeCell ref="W145:AB145"/>
    <mergeCell ref="AC145:AG145"/>
    <mergeCell ref="AH145:AL145"/>
    <mergeCell ref="AM145:AO145"/>
    <mergeCell ref="AP145:AU145"/>
    <mergeCell ref="AV145:AX145"/>
    <mergeCell ref="A146:N146"/>
    <mergeCell ref="O146:S146"/>
    <mergeCell ref="T146:V146"/>
    <mergeCell ref="W146:AB146"/>
    <mergeCell ref="AC146:AG146"/>
    <mergeCell ref="AH146:AL146"/>
    <mergeCell ref="AM146:AO146"/>
    <mergeCell ref="AP146:AU146"/>
    <mergeCell ref="AV146:AX146"/>
    <mergeCell ref="A147:N147"/>
    <mergeCell ref="A148:N148"/>
    <mergeCell ref="O147:S148"/>
    <mergeCell ref="T147:V148"/>
    <mergeCell ref="W147:AB148"/>
    <mergeCell ref="AC147:AG148"/>
    <mergeCell ref="AH147:AL148"/>
    <mergeCell ref="AM147:AO148"/>
    <mergeCell ref="AP147:AU148"/>
    <mergeCell ref="AV147:AX148"/>
    <mergeCell ref="AY147:AY148"/>
    <mergeCell ref="A149:N149"/>
    <mergeCell ref="A150:N150"/>
    <mergeCell ref="A151:D151"/>
    <mergeCell ref="E151:F151"/>
    <mergeCell ref="G151:N151"/>
    <mergeCell ref="O149:S151"/>
    <mergeCell ref="T149:V151"/>
    <mergeCell ref="W149:AB151"/>
    <mergeCell ref="AC149:AG151"/>
    <mergeCell ref="AH149:AL151"/>
    <mergeCell ref="AM149:AO151"/>
    <mergeCell ref="AP149:AU151"/>
    <mergeCell ref="AV149:AX151"/>
    <mergeCell ref="AY149:AY151"/>
    <mergeCell ref="A152:N152"/>
    <mergeCell ref="O152:S152"/>
    <mergeCell ref="T152:V152"/>
    <mergeCell ref="W152:AB152"/>
    <mergeCell ref="AC152:AG152"/>
    <mergeCell ref="AH152:AL152"/>
    <mergeCell ref="AM152:AO152"/>
    <mergeCell ref="AP152:AU152"/>
    <mergeCell ref="AV152:AX152"/>
    <mergeCell ref="A153:N153"/>
    <mergeCell ref="O153:Q153"/>
    <mergeCell ref="R153:S153"/>
    <mergeCell ref="T153:V153"/>
    <mergeCell ref="W153:AB153"/>
    <mergeCell ref="AC153:AG153"/>
    <mergeCell ref="AH153:AL153"/>
    <mergeCell ref="AM153:AO153"/>
    <mergeCell ref="AP153:AU153"/>
    <mergeCell ref="AV153:AX153"/>
    <mergeCell ref="A154:N154"/>
    <mergeCell ref="O154:S154"/>
    <mergeCell ref="T154:V154"/>
    <mergeCell ref="W154:AB154"/>
    <mergeCell ref="AC154:AG154"/>
    <mergeCell ref="AH154:AL154"/>
    <mergeCell ref="AM154:AO154"/>
    <mergeCell ref="AP154:AU154"/>
    <mergeCell ref="AV154:AX154"/>
    <mergeCell ref="A155:N155"/>
    <mergeCell ref="O155:S155"/>
    <mergeCell ref="T155:V155"/>
    <mergeCell ref="W155:AB155"/>
    <mergeCell ref="AC155:AG155"/>
    <mergeCell ref="AH155:AL155"/>
    <mergeCell ref="AM155:AO155"/>
    <mergeCell ref="AP155:AU155"/>
    <mergeCell ref="AV155:AX155"/>
    <mergeCell ref="A156:N156"/>
    <mergeCell ref="O156:S156"/>
    <mergeCell ref="T156:V156"/>
    <mergeCell ref="W156:AB156"/>
    <mergeCell ref="AC156:AG156"/>
    <mergeCell ref="AH156:AL156"/>
    <mergeCell ref="AM156:AO156"/>
    <mergeCell ref="AP156:AU156"/>
    <mergeCell ref="AV156:AX156"/>
    <mergeCell ref="A157:N157"/>
    <mergeCell ref="O157:S157"/>
    <mergeCell ref="T157:V157"/>
    <mergeCell ref="W157:AB157"/>
    <mergeCell ref="AC157:AG157"/>
    <mergeCell ref="AH157:AL157"/>
    <mergeCell ref="AM157:AO157"/>
    <mergeCell ref="AP157:AU157"/>
    <mergeCell ref="AV157:AX157"/>
    <mergeCell ref="A158:AY158"/>
    <mergeCell ref="A159:M159"/>
    <mergeCell ref="N159:X159"/>
    <mergeCell ref="A160:G160"/>
    <mergeCell ref="H160:L160"/>
    <mergeCell ref="M160:Y160"/>
    <mergeCell ref="Z159:AN159"/>
    <mergeCell ref="AO159:AW159"/>
    <mergeCell ref="AX159:AY159"/>
    <mergeCell ref="Z160:AJ160"/>
    <mergeCell ref="AK160:AM160"/>
    <mergeCell ref="AN160:AY160"/>
    <mergeCell ref="A161:AY161"/>
    <mergeCell ref="A162:W162"/>
    <mergeCell ref="X162:AY162"/>
    <mergeCell ref="A163:Y163"/>
    <mergeCell ref="Z163:AY163"/>
    <mergeCell ref="A164:AY164"/>
    <mergeCell ref="A165:M165"/>
    <mergeCell ref="N165:U165"/>
    <mergeCell ref="V165:Z165"/>
    <mergeCell ref="AA165:AI165"/>
    <mergeCell ref="AJ165:AQ165"/>
    <mergeCell ref="AR165:AY165"/>
    <mergeCell ref="A166:M166"/>
    <mergeCell ref="N166:T166"/>
    <mergeCell ref="U166:AA166"/>
    <mergeCell ref="AB166:AH166"/>
    <mergeCell ref="AI166:AT166"/>
    <mergeCell ref="AU166:AY166"/>
    <mergeCell ref="A167:C167"/>
    <mergeCell ref="D167:J167"/>
    <mergeCell ref="K167:R167"/>
    <mergeCell ref="S167:AC167"/>
    <mergeCell ref="AE167:AR167"/>
    <mergeCell ref="AS167:AY167"/>
    <mergeCell ref="A170:I170"/>
    <mergeCell ref="J170:AY170"/>
    <mergeCell ref="B168:K168"/>
    <mergeCell ref="L168:P168"/>
    <mergeCell ref="Q168:AD168"/>
    <mergeCell ref="AE168:AR168"/>
    <mergeCell ref="AS168:AY168"/>
    <mergeCell ref="A169:AY169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FDF</dc:creator>
  <cp:keywords/>
  <dc:description/>
  <cp:lastModifiedBy>FDF</cp:lastModifiedBy>
  <dcterms:created xsi:type="dcterms:W3CDTF">2017-02-02T04:43:59Z</dcterms:created>
  <dcterms:modified xsi:type="dcterms:W3CDTF">2017-02-04T16:45:58Z</dcterms:modified>
  <cp:category/>
  <cp:version/>
  <cp:contentType/>
  <cp:contentStatus/>
</cp:coreProperties>
</file>